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geningenur4-my.sharepoint.com/personal/chantal_vangemert_wur_nl/Documents/Methaanemissie/ICAR guidelines/"/>
    </mc:Choice>
  </mc:AlternateContent>
  <xr:revisionPtr revIDLastSave="106" documentId="8_{C16B2F58-FFC9-45E5-88C0-5549DCDE4B69}" xr6:coauthVersionLast="47" xr6:coauthVersionMax="47" xr10:uidLastSave="{C7C5DE56-CBD3-4F5C-BEA8-43744F1CAE1F}"/>
  <bookViews>
    <workbookView xWindow="28680" yWindow="-120" windowWidth="29040" windowHeight="15720" activeTab="1" xr2:uid="{1F1567E7-BD05-4D24-A432-BFCA2F2E1D49}"/>
  </bookViews>
  <sheets>
    <sheet name="Comparison" sheetId="1" r:id="rId1"/>
    <sheet name="Comparison Neat" sheetId="5" r:id="rId2"/>
    <sheet name="Demands" sheetId="2" r:id="rId3"/>
    <sheet name="Final choice" sheetId="3" r:id="rId4"/>
    <sheet name="Evaluatiepunten"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1" l="1"/>
  <c r="L68" i="1"/>
  <c r="L67" i="1" s="1"/>
  <c r="K68" i="1"/>
  <c r="K67" i="1" s="1"/>
  <c r="E41" i="2"/>
  <c r="J68" i="1"/>
  <c r="J67" i="1" s="1"/>
  <c r="E68" i="1" l="1"/>
  <c r="D68" i="1"/>
  <c r="G68" i="1"/>
  <c r="H68" i="1"/>
  <c r="H67" i="1" s="1"/>
  <c r="I68" i="1"/>
  <c r="I67" i="1" s="1"/>
  <c r="F68" i="1"/>
</calcChain>
</file>

<file path=xl/sharedStrings.xml><?xml version="1.0" encoding="utf-8"?>
<sst xmlns="http://schemas.openxmlformats.org/spreadsheetml/2006/main" count="781" uniqueCount="566">
  <si>
    <t>specification comparison sniffers</t>
  </si>
  <si>
    <t>Participation?</t>
  </si>
  <si>
    <t>Range CO2 (ppm)</t>
  </si>
  <si>
    <t>0-10.000</t>
  </si>
  <si>
    <t>Range CH4 (ppm)</t>
  </si>
  <si>
    <t>0-50.000</t>
  </si>
  <si>
    <t>Range 02 (%)</t>
  </si>
  <si>
    <r>
      <t xml:space="preserve">0-100 </t>
    </r>
    <r>
      <rPr>
        <vertAlign val="superscript"/>
        <sz val="11"/>
        <color theme="1"/>
        <rFont val="Calibri"/>
        <family val="2"/>
        <scheme val="minor"/>
      </rPr>
      <t>4</t>
    </r>
  </si>
  <si>
    <t>Range h2 (ppm)</t>
  </si>
  <si>
    <t>-</t>
  </si>
  <si>
    <r>
      <t xml:space="preserve">0-500 </t>
    </r>
    <r>
      <rPr>
        <vertAlign val="superscript"/>
        <sz val="11"/>
        <color theme="1"/>
        <rFont val="Calibri"/>
        <family val="2"/>
        <scheme val="minor"/>
      </rPr>
      <t>5</t>
    </r>
  </si>
  <si>
    <t>Response time (sec)</t>
  </si>
  <si>
    <t>1 sec data capture?</t>
  </si>
  <si>
    <t>Wifi/internet</t>
  </si>
  <si>
    <t>Remote access</t>
  </si>
  <si>
    <t>Yes, in near real-time</t>
  </si>
  <si>
    <t>Yes</t>
  </si>
  <si>
    <t>Installation</t>
  </si>
  <si>
    <t>Ready to use</t>
  </si>
  <si>
    <t>Own web application needed</t>
  </si>
  <si>
    <t>Internet based user interface</t>
  </si>
  <si>
    <t>Cloud service</t>
  </si>
  <si>
    <t>Data (in part) automatically processed</t>
  </si>
  <si>
    <r>
      <t xml:space="preserve">Yes </t>
    </r>
    <r>
      <rPr>
        <vertAlign val="superscript"/>
        <sz val="11"/>
        <color theme="1"/>
        <rFont val="Calibri"/>
        <family val="2"/>
        <scheme val="minor"/>
      </rPr>
      <t>1</t>
    </r>
  </si>
  <si>
    <t>Optional RFID (automatically assign data to individual animals)</t>
  </si>
  <si>
    <t>Yes, reads only half duplex and FDX-full duplex tags</t>
  </si>
  <si>
    <t>Optional head position sensor</t>
  </si>
  <si>
    <t xml:space="preserve">Yes </t>
  </si>
  <si>
    <t>Power requirements</t>
  </si>
  <si>
    <t>Maintenance by company</t>
  </si>
  <si>
    <t xml:space="preserve">Calibration </t>
  </si>
  <si>
    <t>Sensor type</t>
  </si>
  <si>
    <t>NDIR and TDLS</t>
  </si>
  <si>
    <t>Name</t>
  </si>
  <si>
    <t>WD-WUR v5</t>
  </si>
  <si>
    <t>MooLogger</t>
  </si>
  <si>
    <t>Simple scan</t>
  </si>
  <si>
    <t>Company</t>
  </si>
  <si>
    <t>Carltech</t>
  </si>
  <si>
    <t>Tecnosens</t>
  </si>
  <si>
    <t>Edinburgh sensors</t>
  </si>
  <si>
    <t>Gasmet</t>
  </si>
  <si>
    <t>Arcoflex</t>
  </si>
  <si>
    <t>Gasera</t>
  </si>
  <si>
    <t>C-lock</t>
  </si>
  <si>
    <t>Country</t>
  </si>
  <si>
    <t>The Netherlands</t>
  </si>
  <si>
    <t>Italy</t>
  </si>
  <si>
    <t>Great-Britain</t>
  </si>
  <si>
    <t>Finland</t>
  </si>
  <si>
    <t>Australia</t>
  </si>
  <si>
    <t>US</t>
  </si>
  <si>
    <t>Gasera one pulse</t>
  </si>
  <si>
    <t>yes</t>
  </si>
  <si>
    <t>48,4x13,9x44</t>
  </si>
  <si>
    <t>Dimensions in cm (Widthxheightxdepth)LBH</t>
  </si>
  <si>
    <t>weight in kg</t>
  </si>
  <si>
    <t>0,3-30.000</t>
  </si>
  <si>
    <t>1-100.000</t>
  </si>
  <si>
    <t>Repeatability</t>
  </si>
  <si>
    <t>Accuracy</t>
  </si>
  <si>
    <t>&lt;1%*</t>
  </si>
  <si>
    <t>2-5%**</t>
  </si>
  <si>
    <t xml:space="preserve"> </t>
  </si>
  <si>
    <t>temp stability</t>
  </si>
  <si>
    <t>pressure stability</t>
  </si>
  <si>
    <t>sample gas pressure change within the pressure range will not cause drift</t>
  </si>
  <si>
    <t>ambient temp change within the operational temp range will not cause drift</t>
  </si>
  <si>
    <t>15 - &gt; 60 ***</t>
  </si>
  <si>
    <t>yes, identified animals</t>
  </si>
  <si>
    <t>no</t>
  </si>
  <si>
    <t>input voltage: 90…264 Vac, 47…63 Hz Input power: 75 W max</t>
  </si>
  <si>
    <t>Ethernet, USB and optionally Serial over USB, current message or voltage message. Supports MODBUS and AK-protocol.</t>
  </si>
  <si>
    <t>Operational conditions</t>
  </si>
  <si>
    <t>temp range (°C)</t>
  </si>
  <si>
    <t>Humidity</t>
  </si>
  <si>
    <t>Dust/water resistance</t>
  </si>
  <si>
    <t>Pressure range</t>
  </si>
  <si>
    <t>Storage conditions</t>
  </si>
  <si>
    <t>Sample gas conditions</t>
  </si>
  <si>
    <t>Temperature  (°C)</t>
  </si>
  <si>
    <t>Particulates</t>
  </si>
  <si>
    <t>0-40</t>
  </si>
  <si>
    <t>&lt;90% RH, non-condensing</t>
  </si>
  <si>
    <t>ambient level</t>
  </si>
  <si>
    <t>IP20 (IEC 529)</t>
  </si>
  <si>
    <t>-20 - 60</t>
  </si>
  <si>
    <t>0-49</t>
  </si>
  <si>
    <t>Pressure (mbar)</t>
  </si>
  <si>
    <t>750-1050</t>
  </si>
  <si>
    <t>approx 0.6 liters/minute during the gas exchange.</t>
  </si>
  <si>
    <t>&lt;  1 μm</t>
  </si>
  <si>
    <t>NDIR*****</t>
  </si>
  <si>
    <t>*****the analysis in GASERA ONE PULSE is based on a chemometric least squares fit of sample response to calibration data</t>
  </si>
  <si>
    <t>bolted to robot, in front?</t>
  </si>
  <si>
    <t>on top of robot or against wall</t>
  </si>
  <si>
    <t>Display</t>
  </si>
  <si>
    <t>7 inch WSVGA</t>
  </si>
  <si>
    <t>table top and rack mounting</t>
  </si>
  <si>
    <t>Include/exclude reasons</t>
  </si>
  <si>
    <t>Guardian Gascard</t>
  </si>
  <si>
    <t>Carltech is distributeur in NL; Tecnosens in Italie</t>
  </si>
  <si>
    <t>0-5.000</t>
  </si>
  <si>
    <t>Yes, storage up to 1 year</t>
  </si>
  <si>
    <t>yes, for data export, calibration, device status display</t>
  </si>
  <si>
    <t>NDIR</t>
  </si>
  <si>
    <t>IP65</t>
  </si>
  <si>
    <t>100-240 VAC power supply</t>
  </si>
  <si>
    <t>Humidity compensation and temperature stabilization of the gas sample for best accuracy</t>
  </si>
  <si>
    <t>Auxiliary integrated sensors (flow, temperature, relative humidity…)</t>
  </si>
  <si>
    <t>smart cold-start heating system</t>
  </si>
  <si>
    <t>blow back system to clean tube</t>
  </si>
  <si>
    <t>possible</t>
  </si>
  <si>
    <t>yes, requieres external compressed air</t>
  </si>
  <si>
    <t>No, no tubes used</t>
  </si>
  <si>
    <t>condensation</t>
  </si>
  <si>
    <t>Drying system to prevent condensation; Integrated pump for condensating water discharge</t>
  </si>
  <si>
    <t>Automatic lockout function in case of extreme ambient conditions</t>
  </si>
  <si>
    <t>Programmable automatic export functions, with data transmission via FTP</t>
  </si>
  <si>
    <t>Integrated gas sampling pump; Exclusive gas-inlet for zero and span calibration</t>
  </si>
  <si>
    <t>Guided semi-automatic calibration procedure via web interface; Programmable auto-calibration feature; Automatic calibration feature (available on the advanced version of the Moologger)</t>
  </si>
  <si>
    <t>Error notification</t>
  </si>
  <si>
    <t>optional costs</t>
  </si>
  <si>
    <t>Costs sniffer</t>
  </si>
  <si>
    <t>blow back function</t>
  </si>
  <si>
    <t>build</t>
  </si>
  <si>
    <t>******For the guardian that measures CH4, the one that measures CO2 is €1.800</t>
  </si>
  <si>
    <t>€9.700^</t>
  </si>
  <si>
    <t>^for the moologger plus, the advanced is €10.800. If you order &gt;5 you get a discount per piece</t>
  </si>
  <si>
    <t>Remote tech assistance</t>
  </si>
  <si>
    <t>Software maintenance agreement</t>
  </si>
  <si>
    <t>communication kit (router, antenna, box and connectors)</t>
  </si>
  <si>
    <t>animal sensor</t>
  </si>
  <si>
    <t>possible, extra costs</t>
  </si>
  <si>
    <t>yes, extra costs</t>
  </si>
  <si>
    <t>can help build API for the data</t>
  </si>
  <si>
    <t>no, not needed, can read it from the data</t>
  </si>
  <si>
    <t>Total max costs</t>
  </si>
  <si>
    <t>Nikira labs</t>
  </si>
  <si>
    <t>USA</t>
  </si>
  <si>
    <t>100-20.000</t>
  </si>
  <si>
    <t>1-20.000</t>
  </si>
  <si>
    <t>&lt;1Hz, 1/e</t>
  </si>
  <si>
    <t>Pelican 1525 Air case: 56x35,5x19</t>
  </si>
  <si>
    <t>H20: 500 - 20.000</t>
  </si>
  <si>
    <t>Precision: CH4: &lt; 2 ppb (1σ, 1s) / &lt; 1 ppb (1σ, 10s)
CO2: &lt; 0.5 ppm (1σ, 1s) / &lt; 0.2ppm (1σ, 10s)
H2O: &lt; 100ppm (1σ, 1s)</t>
  </si>
  <si>
    <t>0-45</t>
  </si>
  <si>
    <t>0-95% RH, non-condensing</t>
  </si>
  <si>
    <t>yearly</t>
  </si>
  <si>
    <t>14 - 28 VDC, 2,5 A (battery pack not included)</t>
  </si>
  <si>
    <t>30GB</t>
  </si>
  <si>
    <t>power consumption</t>
  </si>
  <si>
    <t>&lt; 30 W</t>
  </si>
  <si>
    <t>internal data storage</t>
  </si>
  <si>
    <t>1/4 inch Swagelok</t>
  </si>
  <si>
    <t>Gas sample connectors</t>
  </si>
  <si>
    <t>48x35x15 (adding connectors will increase the size a bit)</t>
  </si>
  <si>
    <t>near milking robot or automatic feeders</t>
  </si>
  <si>
    <t>Costs (card) CH4</t>
  </si>
  <si>
    <t>Costs (card) CO2</t>
  </si>
  <si>
    <t>Agscent Air</t>
  </si>
  <si>
    <t>AUS/USA</t>
  </si>
  <si>
    <t xml:space="preserve">Agscent   </t>
  </si>
  <si>
    <t>RSA bij IT afdeling/iemand hier in Nederland, dekking in stallen moet goed genoeg zijn.</t>
  </si>
  <si>
    <t>Ethernet aansluiting/wifi moet erin zitten. Geen ethernet wel wifi, moet je zelf iets inplannen, niet afhankelijk zijn van het netwerk van de boer.</t>
  </si>
  <si>
    <t>12VDC</t>
  </si>
  <si>
    <t>43W ?</t>
  </si>
  <si>
    <t>860 - 1100 hPa</t>
  </si>
  <si>
    <t>Laser Module Operating Life 8000 hours</t>
  </si>
  <si>
    <t>Optional: 3 years of logs onboard with unique file name creation every 24 hours</t>
  </si>
  <si>
    <t>0-20.000</t>
  </si>
  <si>
    <t>0-40.000</t>
  </si>
  <si>
    <t>&lt;1.8 at 2L/min for CH4 and &lt;30s for CO2</t>
  </si>
  <si>
    <t>&lt;0.4&lt;0.15 with 10s averaging</t>
  </si>
  <si>
    <t>Resolution: 0.01 for CH4 and 5 ppm +2% reading for CO2</t>
  </si>
  <si>
    <t>polycarbonate enclosure: 40x30x15</t>
  </si>
  <si>
    <t>Wall-mount: +- 70 mm offset requiered for dust inlet clearance</t>
  </si>
  <si>
    <t>Optional solar power generating system</t>
  </si>
  <si>
    <t>31x22x5?</t>
  </si>
  <si>
    <t>wall/pole mounting</t>
  </si>
  <si>
    <t>100 ~ 240VAC / 2.8A 10.5 ~ 15VDC / 10A</t>
  </si>
  <si>
    <t>300 W</t>
  </si>
  <si>
    <t>-20 to 50 ℃ (-4 to 120 ℉)</t>
  </si>
  <si>
    <t>0.5%FS</t>
  </si>
  <si>
    <r>
      <t xml:space="preserve">0-10.000 </t>
    </r>
    <r>
      <rPr>
        <vertAlign val="superscript"/>
        <sz val="11"/>
        <color theme="1"/>
        <rFont val="Calibri"/>
        <family val="2"/>
        <scheme val="minor"/>
      </rPr>
      <t>2</t>
    </r>
  </si>
  <si>
    <t>Linearity error: &lt; +/- 1% FS</t>
  </si>
  <si>
    <t>^^ ordering four gets a 10% discount</t>
  </si>
  <si>
    <t>€34.000^^</t>
  </si>
  <si>
    <t>GT5000</t>
  </si>
  <si>
    <t>FTIR</t>
  </si>
  <si>
    <t>li-ion battery, approx. 3 hours of operation</t>
  </si>
  <si>
    <t>115 / 230 VAC</t>
  </si>
  <si>
    <t>yes, Calcmet</t>
  </si>
  <si>
    <t xml:space="preserve">2L/min </t>
  </si>
  <si>
    <t>ABS PC material: 45x28,7x16,6</t>
  </si>
  <si>
    <t>9,4 kg with battery, 8 kg without</t>
  </si>
  <si>
    <t>Ambient temp. -5 - 40, non-condensing</t>
  </si>
  <si>
    <t>ambient pressure</t>
  </si>
  <si>
    <t>short term -5 - 40. long term 5 - 30</t>
  </si>
  <si>
    <t>Zero point drift: &lt;2% of measusuring range per 24h background measurement interval. No sensitivity drift. Linearity deviation &lt;2% of measuring range.</t>
  </si>
  <si>
    <t xml:space="preserve"> Temperature drift &lt; 1 % of measuring range per 10 K temperature change.* Ambient temperature changes are
measured and compensated. (* = Typical GHG Application.) </t>
  </si>
  <si>
    <t>1 % change of measuring value for 1 % sample pressure change. Ambient pressure changes are measured and compensated.</t>
  </si>
  <si>
    <t xml:space="preserve">IP certificering </t>
  </si>
  <si>
    <t>category</t>
  </si>
  <si>
    <t>qualifier</t>
  </si>
  <si>
    <t>max</t>
  </si>
  <si>
    <t xml:space="preserve">Costs </t>
  </si>
  <si>
    <t xml:space="preserve">max </t>
  </si>
  <si>
    <t>15k</t>
  </si>
  <si>
    <t>Data</t>
  </si>
  <si>
    <t>connections</t>
  </si>
  <si>
    <t>needed</t>
  </si>
  <si>
    <t>Weight</t>
  </si>
  <si>
    <t xml:space="preserve">Size </t>
  </si>
  <si>
    <t>raw data</t>
  </si>
  <si>
    <t>Sniffers included</t>
  </si>
  <si>
    <t>sniffers excluded</t>
  </si>
  <si>
    <t>Reasons</t>
  </si>
  <si>
    <t>IP20 is too low for on farms; expensive; methaanbereik is heel groot, ms niet exact in lagere regionen?</t>
  </si>
  <si>
    <t>Expensive, can measure &gt;50 gasses, which is a big advantage in implementation.</t>
  </si>
  <si>
    <t>0-20000</t>
  </si>
  <si>
    <t>-10 tot +40</t>
  </si>
  <si>
    <t>wens</t>
  </si>
  <si>
    <t>wens/needed</t>
  </si>
  <si>
    <t>23kg</t>
  </si>
  <si>
    <t>accessible</t>
  </si>
  <si>
    <t>general</t>
  </si>
  <si>
    <t>range co2</t>
  </si>
  <si>
    <t>repeatability</t>
  </si>
  <si>
    <t>accuracy</t>
  </si>
  <si>
    <t>display</t>
  </si>
  <si>
    <t>filters</t>
  </si>
  <si>
    <t>response time</t>
  </si>
  <si>
    <t>flow</t>
  </si>
  <si>
    <t>L/min</t>
  </si>
  <si>
    <t>internal storage</t>
  </si>
  <si>
    <t>for at least</t>
  </si>
  <si>
    <t>?</t>
  </si>
  <si>
    <t>noise</t>
  </si>
  <si>
    <t>wish</t>
  </si>
  <si>
    <t>max 90dB</t>
  </si>
  <si>
    <t>mounting</t>
  </si>
  <si>
    <t>CH4 Detection limit (ppm) 20 ppm/2%</t>
  </si>
  <si>
    <t>CH4 Accuracy (±ppm) Measurement ranges (ppm)</t>
  </si>
  <si>
    <t>CH4 ≤ 30 90- 200</t>
  </si>
  <si>
    <t>CH4 ≤ 10 200 - 600</t>
  </si>
  <si>
    <t>CH4 ≤ 20 600 - 1,400</t>
  </si>
  <si>
    <t>CH4 ≤ 30 1,400 – 2000</t>
  </si>
  <si>
    <t>CO2 Detection limit (ppm) 100 ppm/2%</t>
  </si>
  <si>
    <t>CO2 Accuracy (±ppm) Measurement ranges (ppm)</t>
  </si>
  <si>
    <t>CO2 ≤ 300 1,000-4,000</t>
  </si>
  <si>
    <t>CO2 ≤ 200 4,000-6,000</t>
  </si>
  <si>
    <t>CO2 ≤ 100 6,000-10,000</t>
  </si>
  <si>
    <t>CO2 ≤ 300 10,000-12,000</t>
  </si>
  <si>
    <t>can be improvised upon</t>
  </si>
  <si>
    <t>by law</t>
  </si>
  <si>
    <t>same as now or higher</t>
  </si>
  <si>
    <t>new Carltech sizes will probably be a maximum for ease of handling.</t>
  </si>
  <si>
    <t>ethernet or at least wifi; not just ethernet connection, not all farmers will have that</t>
  </si>
  <si>
    <t>Lasts long; not needed to calibratie often; maintenance should be easier than; stable and reliable results</t>
  </si>
  <si>
    <t>universal; locked tight; currently ¼” Swagelok and made of stainless steel.</t>
  </si>
  <si>
    <t>No interference with milking robot; grounded!</t>
  </si>
  <si>
    <t>If manual updates are needed or similar tasks it would be easier if you can connect a cable and don't have to open the entire sniffer.</t>
  </si>
  <si>
    <t>Everything placed inside a box, which will give the least amount of dirt/wetness/interference with the environment</t>
  </si>
  <si>
    <t>max 12V; not all farmers have high voltage available; in tender : 110-240V AC, 50-60Hz with power plug type F (also known as Shuko or CEE 7/4), and grounded. Capable of normal operation under power fluctuations which could drop to 200V.</t>
  </si>
  <si>
    <t>Heat dissipation has to be good; if needed put on a standard like the one from Carltech</t>
  </si>
  <si>
    <t>low condensation or a good drainage system for it, that maintains the IP certification.</t>
  </si>
  <si>
    <t>Repeatability of CH4 and CO2 measured values are within 1 % when measured in a barn environment.; part of the test, is what we measure in practice comparable to what is said?</t>
  </si>
  <si>
    <t>see below for current tender;  part of the test, is what we measure in practice comparable to what is said?</t>
  </si>
  <si>
    <t>good filters that prevent dus/dirt from entering the tube; preferable easily replacable/cleanable if there is no automatic blow back system available.</t>
  </si>
  <si>
    <t>enough hanging/connecting holes to place the device in a stable and solid manner</t>
  </si>
  <si>
    <t>range methane</t>
  </si>
  <si>
    <t>tube connections</t>
  </si>
  <si>
    <t>Errors/notifications</t>
  </si>
  <si>
    <t>Interference</t>
  </si>
  <si>
    <t>Temperatuur operational</t>
  </si>
  <si>
    <t>accessibility</t>
  </si>
  <si>
    <t>Box</t>
  </si>
  <si>
    <t>Voltage</t>
  </si>
  <si>
    <t>Heat</t>
  </si>
  <si>
    <t>Condensation</t>
  </si>
  <si>
    <t>We also considered how to use multiple sniffers att he same time at the same milking robot wihtout them interefring with each other. Currently the best option is a measuring tube. Use one tube from the cows position to the measuring tube, with a separate pump and connect all sniffers to this measuring tube. This wil be tested for effectivity in the air quality lab</t>
  </si>
  <si>
    <t>shipping/.packaging</t>
  </si>
  <si>
    <t>Omrekenen naar euro's/ plus BTW</t>
  </si>
  <si>
    <t xml:space="preserve">display </t>
  </si>
  <si>
    <t>errors op sniffer weergegeven met leds/tekst/errorcode. Wat is handiger/duidelijker</t>
  </si>
  <si>
    <t>minimale response tijd</t>
  </si>
  <si>
    <t>database opslag tijd</t>
  </si>
  <si>
    <t>IT</t>
  </si>
  <si>
    <t>duidelijke afspraken nodig, maak afspraken over 1 verantwoordelijke en hoeveelheid tijd die ze erin moeten steken, niet alleen voor het ontwikkelen maar ook het onderhouden. Hun moeten weten hoeveel tijd ze moeten inplannen voor het onderhoud, als dat niet duidelijk ik kan het tot frustraties leiden.</t>
  </si>
  <si>
    <t>Standaardiseren voor toekomst voor het beheer van de IT aspecten van de sniffers, welk errors leggen we bij hun om op te lossen, zodat wij alleen de echte on-farm errors hoeven te doen.</t>
  </si>
  <si>
    <t>opstellen (max 1 min?) en aanbevelen om elke sniffer/ deel van een batch / te testen op locatie om de werkelijke responsetijd te weten. ; Deze response tijd is de vertraging die op de meting zit omdat de lucht door de tube moet en omdat de sensor tijd nodig heeft om te reageren. Belangrijk om te weten voor het combineren van de juiste data aan de juiste koe, deze verwerking doe je later in de database als je de info uit de melkrobot ook hebt en dat kunt combineren.</t>
  </si>
  <si>
    <t>Upload naar database</t>
  </si>
  <si>
    <t>0-2000</t>
  </si>
  <si>
    <t>Minimaal 2000 zoals bij de sniffers nu. Concentraties kunnen nog veel hoger oplopen, ook afhankelijk van de dimensies van de voerbak en omgevinsfactoren. Met een bovengrens van 2.000 ppm heb je wel het gros van de metingen te pakken. Bij enkele bedrijven zit de mediaan rond of boven de 1.000 ppm. Als dat dan dus je bovengrens is mis je variantie in meer dan de helft van de metingen.; Generally around 300-600 when current sniffers measure; When cows eat roughage and then immediately goes to the greenfeed measurements can exceed 1000 ppm; ask Rudi de Mol, did research into this, for CO2 too, if he has data on this</t>
  </si>
  <si>
    <t>Data storage time</t>
  </si>
  <si>
    <t>calibrations needing gasbottles</t>
  </si>
  <si>
    <t>Send along with data; not just show on sniffer itself; Errors about issues with flow, the sensors itself; when there is no connections errors cannot be send, so program that in the IT environment that connection needs to be restored; possibility for errors when ppm drops below a certain level for a specific period of time would be nice, possibly also in the IT environment programmeable.</t>
  </si>
  <si>
    <t>Mogelijkheden tot het programmeren van de IT environment voor het versturen van een error als er geen connectie meer wordt gemaakt en de data niet verzonden kan worden. En de mogelijkheid tot het programmeren van het geven van een error als de ppm voor bepaalde tijd onder bepaalde levels valt.</t>
  </si>
  <si>
    <t>de sniffer meet continu en elke (nu 5 seconden) wordt een waarde opgeslagen in de database; Inschatting dat voor fokwaardeschattingen elke 1 of 5 seconden niet per se hoeft. Maar voor andere doeleinden is het misschien wel handig. Het handmatig kunnen aanpassen, wat nu mogelijk is is zeker een voordeel. Willen we dit van te voren testen of kijken we wat het is per sniffer en geven we aan het eind een beoordeling wat beter werkt voor ons?</t>
  </si>
  <si>
    <t>Op het moment near real-time. Voor het checken van data zou een keer per dag voldoende zijn denkt Anouk, maar als installeurs/veehouders vragen hebben is het wel makkelijk om remote real-time mee te kijken, dus dat zou de voorkeur hebben</t>
  </si>
  <si>
    <t>To see whether everything functions proparly while installing and later. Should show CO2, CH4 concentrations and flow. Possibly error codes if not done with LEDs or other manner.</t>
  </si>
  <si>
    <t>30s in tender; At the very least under a minute Anouk thinks; with the suggestion to the companies to measure every sniffer, part of a batch, for the realizes response time. So you can connect the right cow at the ritght ime in your dataset, correctly and easily.</t>
  </si>
  <si>
    <t>every 5 seconds now; Changeable. Longer might be an option and still get good BV estimates; would have to test this. For other applications faster might be preferable, don't know.</t>
  </si>
  <si>
    <t>Preferably the flow is shows as a number in the dataset, so you can check it remotely. Tube as short as possible, because that also affects the flow; currently 0,6 NL/min is about :</t>
  </si>
  <si>
    <t>once a year max, needs to be done in the lab; not feasable to do on farm. Different ways of calibration/simple things might be possible on farm, but not more than 1/week? A closed system would be possible to run gas calibrations on farm, but they get too heavy and big and expensive quite fast.</t>
  </si>
  <si>
    <t>10.000 is too low, 20.000 is better. Maybe good to ask experience from other sniffer users, whether 20.000 is enough or you need 50.000. Cannot base these numbers on the greenfeed, way different system.</t>
  </si>
  <si>
    <t>0-2.000</t>
  </si>
  <si>
    <t>50x30x20</t>
  </si>
  <si>
    <t>lights?</t>
  </si>
  <si>
    <t>IP53, kan worden verbeterd</t>
  </si>
  <si>
    <t>Ja, SD kaart in de Siemens LOGO!</t>
  </si>
  <si>
    <t>Siemens LOGO! Interface</t>
  </si>
  <si>
    <t>Initially 6 months maintenance (estimate, not sure if done by company)</t>
  </si>
  <si>
    <t>Non-dispersive infrared (NDIR); dual beam; dual to quad wavelenghts</t>
  </si>
  <si>
    <t>0.1 – 1.5 l/min</t>
  </si>
  <si>
    <t>4/6mm tube</t>
  </si>
  <si>
    <t>1.5s – 15s, depends on digital filter settings</t>
  </si>
  <si>
    <t>sample pump flow/gas flow</t>
  </si>
  <si>
    <t>data storage time (s)</t>
  </si>
  <si>
    <r>
      <t>&lt;0.5% F.S. at zero point; linearity error: &lt;</t>
    </r>
    <r>
      <rPr>
        <sz val="11"/>
        <color theme="1"/>
        <rFont val="Calibri"/>
        <family val="2"/>
      </rPr>
      <t>±1%F.S.</t>
    </r>
  </si>
  <si>
    <r>
      <t>&lt;</t>
    </r>
    <r>
      <rPr>
        <sz val="11"/>
        <color theme="1"/>
        <rFont val="Calibri"/>
        <family val="2"/>
      </rPr>
      <t>±0,3% of reading</t>
    </r>
  </si>
  <si>
    <r>
      <t xml:space="preserve">Long termstability: ZERO, &lt; </t>
    </r>
    <r>
      <rPr>
        <sz val="11"/>
        <color theme="1"/>
        <rFont val="Calibri"/>
        <family val="2"/>
      </rPr>
      <t xml:space="preserve">± 2% F.S. /week; SPAN, &lt;±2% F.S./ month; </t>
    </r>
    <r>
      <rPr>
        <sz val="11"/>
        <color theme="1"/>
        <rFont val="Calibri"/>
        <family val="2"/>
        <scheme val="minor"/>
      </rPr>
      <t>Daily zero calibrations. Span calibrations 6-12 months.</t>
    </r>
  </si>
  <si>
    <r>
      <t xml:space="preserve">Housing heated till 40 </t>
    </r>
    <r>
      <rPr>
        <sz val="11"/>
        <color theme="1"/>
        <rFont val="Calibri"/>
        <family val="2"/>
      </rPr>
      <t>°C</t>
    </r>
    <r>
      <rPr>
        <sz val="11"/>
        <color theme="1"/>
        <rFont val="Calibri"/>
        <family val="2"/>
        <scheme val="minor"/>
      </rPr>
      <t>; Temp influence Zero: &lt; 1% F.S./10K; temp influences span: &lt; 1% F.S./10K, with span temp compensation.</t>
    </r>
  </si>
  <si>
    <t>Warm up time: 1 min intial, &lt;15 to full specs; cross-sensitivity: &lt; 2% F.S., to each calibrated gas channel, other gasses on request.</t>
  </si>
  <si>
    <t>&lt; 1.5%/10hPa of reading, without pressure compensation</t>
  </si>
  <si>
    <t>230V; 24 (15 – 30) VDC; suply current (peak): &lt;0,1 A</t>
  </si>
  <si>
    <t>-20 – 60 °C</t>
  </si>
  <si>
    <t>600 – 1200 hPa (mbar)</t>
  </si>
  <si>
    <r>
      <t xml:space="preserve">0 – 95% rel. humidity (not condensing) for the sensor. De peltierkoeler zal de lucht koelen tot ongeveer 7-8 graden </t>
    </r>
    <r>
      <rPr>
        <sz val="11"/>
        <color theme="1"/>
        <rFont val="Calibri"/>
        <family val="2"/>
      </rPr>
      <t>°</t>
    </r>
    <r>
      <rPr>
        <sz val="11"/>
        <color theme="1"/>
        <rFont val="Calibri"/>
        <family val="2"/>
        <scheme val="minor"/>
      </rPr>
      <t>C</t>
    </r>
  </si>
  <si>
    <t>optional for the sensor</t>
  </si>
  <si>
    <t>on average &lt;2W; 24V</t>
  </si>
  <si>
    <t>10% GST, tax</t>
  </si>
  <si>
    <t>Agscent GHG x Optiweigh</t>
  </si>
  <si>
    <t>Delivery time</t>
  </si>
  <si>
    <t>1 month</t>
  </si>
  <si>
    <t>5-7 wks</t>
  </si>
  <si>
    <t>almost instant data capture</t>
  </si>
  <si>
    <t>settable</t>
  </si>
  <si>
    <t>not applicable</t>
  </si>
  <si>
    <t>optional</t>
  </si>
  <si>
    <t>Still requiered?</t>
  </si>
  <si>
    <t>Connection/ interface</t>
  </si>
  <si>
    <t>Ethernet, check for wifi possibilities; 3 RVS PG9 wartels: voor reedcontact koe detectie, ethernetkabel, 1 reserve; -	6 luchtaansluitingen: Lucht koe in, compressed air in, omgevingslucht zero kalibratie sensor, lucht sensor uit, by-pass sensor uit, 1 reserve</t>
  </si>
  <si>
    <t>6 mm quick connect; USB, Ethernet, Bluetooth, WiFi Access Point and WiFi Station. Remote operable.</t>
  </si>
  <si>
    <t xml:space="preserve">serial(RS-232); built in wifi card, Ethernet (RJ-45); </t>
  </si>
  <si>
    <t>No</t>
  </si>
  <si>
    <t xml:space="preserve">**** </t>
  </si>
  <si>
    <t>Can work with Geoff for API. Possible to send it directly to a cloud server of us, or send it to the Arcoflex server it is now being send to and they can push it to our server.</t>
  </si>
  <si>
    <t>-10 - 50</t>
  </si>
  <si>
    <r>
      <t>5 – 45 °C, for the sensor itself; gas is cooled when going in, build is heated till 40</t>
    </r>
    <r>
      <rPr>
        <sz val="11"/>
        <color theme="1"/>
        <rFont val="Calibri"/>
        <family val="2"/>
      </rPr>
      <t>°</t>
    </r>
    <r>
      <rPr>
        <sz val="11"/>
        <color theme="1"/>
        <rFont val="Calibri"/>
        <family val="2"/>
        <scheme val="minor"/>
      </rPr>
      <t>C</t>
    </r>
  </si>
  <si>
    <t>5-10 (depends on pipe length and filter)</t>
  </si>
  <si>
    <t>settable, currently 5s</t>
  </si>
  <si>
    <t>0,9-1L/min</t>
  </si>
  <si>
    <t>E-mail notification for error; Additional custom alarm and message conditions; alerts in web interface</t>
  </si>
  <si>
    <t>1L/min, settable</t>
  </si>
  <si>
    <t>8 wks manufactering; 50% deposit on order + shipping 4 units will be around 3000 AUD + import taxes</t>
  </si>
  <si>
    <t>yes, CH4, CO2, Temperature, humidity and pressure</t>
  </si>
  <si>
    <t>2 indicator light at the bottom of the device. 1 is for cellular connection.</t>
  </si>
  <si>
    <t>yes, web application</t>
  </si>
  <si>
    <t>if you use the RFID reader, you automatiucally get metrics per cow.</t>
  </si>
  <si>
    <t>based on distance of tag reader to the tag</t>
  </si>
  <si>
    <t>TDL for CH4 and NDIR for CO2</t>
  </si>
  <si>
    <t>IP67, dust and waterproof. About to got hrough classification, survived being submerged in water</t>
  </si>
  <si>
    <t>Annual calibration is adviced, generally these are very stable sensors, sometimes even after a year nothing has to be adjusted. According to manufacturer the sensors have a lifespan of 5 years, but can be used longer, maybe more drift?</t>
  </si>
  <si>
    <t>FTP Upload: cellular, ethernet or wifi, designed to hold a dongle. SO you can use the provider that workd best at that point; USB connectivity underneath device</t>
  </si>
  <si>
    <t>yes, data can be exported from this dashboard. Has to be done by hand. Time frame is settable.</t>
  </si>
  <si>
    <t>0-50.000 (use calibration gas for span 0-30.000)</t>
  </si>
  <si>
    <t>0-10.000 (use calibration gas for span 0-10.000)</t>
  </si>
  <si>
    <t>Both sensors have filters that can regulate response time; they use the short response time, which seems to be around 30s</t>
  </si>
  <si>
    <t>MAX 1 sample/sec.</t>
  </si>
  <si>
    <t>The datafiles  is send by FTP / OneDrive cloud and stored on SQL – server</t>
  </si>
  <si>
    <t>It is possible to connect the gas sniffer by Team Viewer</t>
  </si>
  <si>
    <t>15x30 (cowl can be customized)</t>
  </si>
  <si>
    <t>Edinburgh Sensors</t>
  </si>
  <si>
    <t>Agscent</t>
  </si>
  <si>
    <t>Nikira Labs</t>
  </si>
  <si>
    <t>Price, IP20 is way too low. Large CH4 range, do not need up to 100.000 check whether they mentioned about the accuracy in lower ranges</t>
  </si>
  <si>
    <t>Price, Large CH4 range, do not need up to 40.000, check whether the mentioned about accuracy in lower ranges</t>
  </si>
  <si>
    <t>Price, same sensors as greenfeed, also same data adjustments mamde before sending to us? Check</t>
  </si>
  <si>
    <t>Price, pretty big, large CH4 range do not need up to 20.000, temperature range from 0 C is too high, needs to go at least -5 probably</t>
  </si>
  <si>
    <t>Price, long term temperature range starts at 5C, needs to be at least -5C probably</t>
  </si>
  <si>
    <t>8 weken ongeveer</t>
  </si>
  <si>
    <t>almost instant</t>
  </si>
  <si>
    <t>not heavy</t>
  </si>
  <si>
    <t>no?</t>
  </si>
  <si>
    <t>ASCH401</t>
  </si>
  <si>
    <t>ASCH402 version includes a parallel CO2 sensor.</t>
  </si>
  <si>
    <t>8-10 weeks</t>
  </si>
  <si>
    <t>A PLC stored the measurement and handle the multiplexer etc.  the measurement is stored in CSV-files; Buil datalogger with a 176GB SD card</t>
  </si>
  <si>
    <t>Cleaning with high pressure hose should have no adverse effect</t>
  </si>
  <si>
    <t>230 VAC</t>
  </si>
  <si>
    <t>The gas sniffer has a 4G router for outside connecting and the PLC use the connecting to synchronize with a timeserver to make sure data is stored with correct time stamp, this help merging the data with the robot data; suggested hose is a with O.D. 4 mm I.D. 2,9/2,6 mm; Build: LAN ,Connectors for RJ45 (LAN)</t>
  </si>
  <si>
    <t>Typical sample delay time for the system is 5 seconds, but with a longer sample hose this delay is increased</t>
  </si>
  <si>
    <t>10°C- 40°C</t>
  </si>
  <si>
    <t>No display visible on outside of build. Only on Guardian inside and only CH4. If real-tim readings are needed, you can set-up a PC to read the HTML-datastream and display it in a browser. Which will show both CO2 and CH4</t>
  </si>
  <si>
    <t>no, build by DuoTec</t>
  </si>
  <si>
    <t xml:space="preserve">Under-and over-range will result in a fault reading (4-20 mA goes either below 4 or above 20 mA). In case of a blocked pump, a fault relay will activate. </t>
  </si>
  <si>
    <t>60x40x20; when mounted on a wall. Hinge/door can be on the left or right specify when ordering</t>
  </si>
  <si>
    <r>
      <t>Not defined under 10</t>
    </r>
    <r>
      <rPr>
        <sz val="11"/>
        <color theme="1"/>
        <rFont val="Calibri"/>
        <family val="2"/>
      </rPr>
      <t>°c</t>
    </r>
  </si>
  <si>
    <t>on top or next to robot, access door at the side. Wall mounted</t>
  </si>
  <si>
    <t>yes, The gas snifter is mounted with sensors to measure when the exit door is opening, this information is stored and used for making a backflow in the suction hose. &lt;- from Denmark may be their own device</t>
  </si>
  <si>
    <r>
      <t xml:space="preserve">We use a </t>
    </r>
    <r>
      <rPr>
        <sz val="12"/>
        <color theme="1"/>
        <rFont val="Aptos"/>
        <family val="2"/>
      </rPr>
      <t>Perma Pure MD-110-12F-4</t>
    </r>
    <r>
      <rPr>
        <sz val="11"/>
        <color theme="1"/>
        <rFont val="Aptos"/>
        <family val="2"/>
      </rPr>
      <t xml:space="preserve"> to dry the air from the feed bin.&lt;- From Denmark. From DuoTec-&gt; The sensor heater in the IR-bench operates at 45° to ensure no condensation is formed on the detector filter.</t>
    </r>
  </si>
  <si>
    <t xml:space="preserve">If the outside temperature rises above 40° the effect of the sensor heater is void, and the IR-bench will return a fault signal but will not shut down. Below 10° but above freezing will have no effect, except the precision and repeatability is not defined so the uncertaininty of the reading is compromised. Below freezing there’s a risk that pipes will clog from ice crystals due to condensation – and that will return a pump error, but again, the system will not shut down. </t>
  </si>
  <si>
    <t>1x per jaar. CO2 sensor heel stabiel, lage drift. CH4 sensor durft hij niet zo goed te zeggen, verkopen ze veel minder dan de CO2 gascard, vanuit Ediburgh Sensors ditrubuteur in NL; The gas snifter is mounted with a multiplexer, so it can switch between to robots and to a background measurements point.&lt;- Vanuit Denmark. Vanuit DuoTec -&gt; Manual calibration on site using pushbuttons will allow for a limited adjustment of zero and span values but requires nitrogen (or any other air-like gas free from CO2 and CH4) for setting zero point, and gas bottles with CH4 and CO2. We use 0,1% (1000 ppm) CH4 and either 2,5 or 3% CO2, as this best fits the concentrations measured in the field.
In case the reading is off by more than about 10% of range, a PC with an RS232 compatible port or adaptor, a communications cable and a TELNET-like communications program is required (we use PUTTY, it’s a freeware program that is quite user friendly), as well as gases like above.
Calibration frequency is a bit of a trial and error based on your setup and experience. I would probably start out with just measuring the calibration gases once a week for the first month, and if there’s no deviation (which I sort of expect there will not be) I would increase the interval to either every 14 days or once a month, and then based on my finding decide how often it is necessary. But I would expect about once every 2 or 3 months at most.</t>
  </si>
  <si>
    <t>CH4 NDIR; CO2 pseudo dual beam NDIR</t>
  </si>
  <si>
    <t>non-condensing, maximum relative humidity 99% for temperatures up to 30°C, decreasing linearly to 35% relative humidity at 49°C; high methane range</t>
  </si>
  <si>
    <t>Expensive; high methane range</t>
  </si>
  <si>
    <t>Pretty big; high CH4 range they say with high precision; expensive</t>
  </si>
  <si>
    <t>Pretty expensive; can be integrated with a weighting system and the combined unit is not that expensive comparatavely. That is possibly an advantage in integration; high methane range.</t>
  </si>
  <si>
    <t>Send along with data.</t>
  </si>
  <si>
    <t>Country of origin</t>
  </si>
  <si>
    <t xml:space="preserve">0-50.000 (1) </t>
  </si>
  <si>
    <t>0-10.000 (2)</t>
  </si>
  <si>
    <t xml:space="preserve"> (3)</t>
  </si>
  <si>
    <t>adjustable</t>
  </si>
  <si>
    <t>Optional</t>
  </si>
  <si>
    <t>8 weeks</t>
  </si>
  <si>
    <t>5-7 weeks</t>
  </si>
  <si>
    <t xml:space="preserve">*** </t>
  </si>
  <si>
    <t>&lt;1.8 for CH4 and &lt;30s for CO2</t>
  </si>
  <si>
    <t>Settable</t>
  </si>
  <si>
    <t>1Hz</t>
  </si>
  <si>
    <t>Depends on build, at least 1L/min</t>
  </si>
  <si>
    <t>0-20.000 (5)</t>
  </si>
  <si>
    <t>0-40.000 (6)</t>
  </si>
  <si>
    <t>1-5</t>
  </si>
  <si>
    <t xml:space="preserve">* </t>
  </si>
  <si>
    <t>&lt;1% (13)</t>
  </si>
  <si>
    <t>1.5 – 15 (7)</t>
  </si>
  <si>
    <t>5-10 (8)</t>
  </si>
  <si>
    <t>5 (9)</t>
  </si>
  <si>
    <t>30 (10)</t>
  </si>
  <si>
    <t>15 - 60 (11)</t>
  </si>
  <si>
    <t>Network access</t>
  </si>
  <si>
    <t>Ethernet, still checking for wifi possibilities</t>
  </si>
  <si>
    <t>3 RVS PG9 wartels; 6 luchtaansluitingen</t>
  </si>
  <si>
    <t xml:space="preserve">** </t>
  </si>
  <si>
    <t>2-5% (14)</t>
  </si>
  <si>
    <t>0.5% FS</t>
  </si>
  <si>
    <t>4G router for outside connecting; PLC use the connecting to synchronize with a timeserver to make sure data is stored with correct time stamp.</t>
  </si>
  <si>
    <t>Ethernet, WiFi access point anf WiFi station</t>
  </si>
  <si>
    <t>Other interface/connections</t>
  </si>
  <si>
    <t>Ethernet, WiFi</t>
  </si>
  <si>
    <t xml:space="preserve">Send to Arcoflex cloud server, can be shared or adjusted to any server </t>
  </si>
  <si>
    <t xml:space="preserve">Ethernet </t>
  </si>
  <si>
    <t>USB and optionally Serial over USB, current message or voltage message. Supports MODBUS and AK-protocol.</t>
  </si>
  <si>
    <t>Built in wifi card, Ethernet (RJ-45)</t>
  </si>
  <si>
    <t>FTP Upload: cellular, ethernet or wifi</t>
  </si>
  <si>
    <t>Designed to hold a dongle, you can use the provider that worsd best at that point; USB connectivity underneath device</t>
  </si>
  <si>
    <t>Dimensions in cm (WxHxD)</t>
  </si>
  <si>
    <t>Weight in kg</t>
  </si>
  <si>
    <t>Serial(RS-232)</t>
  </si>
  <si>
    <t>48x35x15 (15)</t>
  </si>
  <si>
    <t>60x40x20 (16)</t>
  </si>
  <si>
    <t>45x28,7x16,6 (17)</t>
  </si>
  <si>
    <t xml:space="preserve">15x30 (18) </t>
  </si>
  <si>
    <t>31x22x10</t>
  </si>
  <si>
    <t>56x35,5x19 (19)</t>
  </si>
  <si>
    <t>&lt;±0,3% of reading</t>
  </si>
  <si>
    <t>Not defined under 10°c</t>
  </si>
  <si>
    <t>&lt;0.5% F.S. at zero point; linearity error: &lt;±1%F.S.</t>
  </si>
  <si>
    <t>Housing heated till 40 °C; Temp influence Zero: &lt; 1% F.S./10K; temp influences span: &lt; 1% F.S./10K, with span temp compensation.</t>
  </si>
  <si>
    <t>0 – 95% rel. humidity (not condensing) for the sensor. De peltierkoeler zal de lucht koelen tot ongeveer 7-8 graden °C</t>
  </si>
  <si>
    <t>9,4 (21)</t>
  </si>
  <si>
    <t>18 (22)</t>
  </si>
  <si>
    <t>Lights on device</t>
  </si>
  <si>
    <t>Yes, SD kaart included in Siemens LOGO!</t>
  </si>
  <si>
    <t>Yes, CH4, CO2, Temperature, humidity and pressure</t>
  </si>
  <si>
    <t>Yes, CH4 and CO2 concentrations shown</t>
  </si>
  <si>
    <t>Yes, requieres external compressed air</t>
  </si>
  <si>
    <t>Yes, the gas sniffer is mounted with sensors to measure when the exit door is opening, this information is stored and used for making a backflow in the suction hose. Bramtech build</t>
  </si>
  <si>
    <t>Yes, for data export, calibration, device status display</t>
  </si>
  <si>
    <t>Yes, Calcmet</t>
  </si>
  <si>
    <t>The datafiles are send by FTP / OneDrive cloud and stored on SQL – server</t>
  </si>
  <si>
    <t>RFID (automatically assign data to individual animals)</t>
  </si>
  <si>
    <t>Head position sensor</t>
  </si>
  <si>
    <t>Based on distance of tag the reader</t>
  </si>
  <si>
    <t>Heat sink</t>
  </si>
  <si>
    <t>NDIR for CO2 and TDL for CH4</t>
  </si>
  <si>
    <t>Capable of reading as low as 50 ppm, with an accuracy of 5 ppm. Above 1500 ppm, an accuracy of 20 ppm can be achieved, up to at least a maximum of 3000 ppm.</t>
  </si>
  <si>
    <r>
      <t>CH</t>
    </r>
    <r>
      <rPr>
        <vertAlign val="subscript"/>
        <sz val="16"/>
        <color theme="1"/>
        <rFont val="Verdana"/>
        <family val="2"/>
      </rPr>
      <t>4</t>
    </r>
    <r>
      <rPr>
        <sz val="16"/>
        <color theme="1"/>
        <rFont val="Verdana"/>
        <family val="2"/>
      </rPr>
      <t>/CO</t>
    </r>
    <r>
      <rPr>
        <vertAlign val="subscript"/>
        <sz val="16"/>
        <color theme="1"/>
        <rFont val="Verdana"/>
        <family val="2"/>
      </rPr>
      <t>2</t>
    </r>
    <r>
      <rPr>
        <sz val="16"/>
        <color theme="1"/>
        <rFont val="Verdana"/>
        <family val="2"/>
      </rPr>
      <t>/H</t>
    </r>
    <r>
      <rPr>
        <vertAlign val="subscript"/>
        <sz val="16"/>
        <color theme="1"/>
        <rFont val="Verdana"/>
        <family val="2"/>
      </rPr>
      <t>2</t>
    </r>
    <r>
      <rPr>
        <sz val="16"/>
        <color theme="1"/>
        <rFont val="Verdana"/>
        <family val="2"/>
      </rPr>
      <t>O analyser</t>
    </r>
  </si>
  <si>
    <t>Precision: CH4: &lt; 2 ppb (1σ, 1s) / &lt; 1 ppb (1σ, 10s);
CO2: &lt; 0.5 ppm (1σ, 1s) / &lt; 0.2ppm (1σ, 10s);
H2O: &lt; 100ppm (1σ, 1s)</t>
  </si>
  <si>
    <t>Zero point drift: &lt;2% of measusuring range per 24h background measurement interval; No sensitivity drift; Linearity deviation &lt;2% of measuring range.</t>
  </si>
  <si>
    <t>FTP/SFTP transmission</t>
  </si>
  <si>
    <t>Programmable automatic export functions, or manual exports both csv files; APIs are available to integrate the MooLogger into existing data centralization platforms.</t>
  </si>
  <si>
    <t>Near milking robot or automatic feeders</t>
  </si>
  <si>
    <t>On top of robot or against wall</t>
  </si>
  <si>
    <t>Bolted/stick to robot, above nose of animal.</t>
  </si>
  <si>
    <t>Table top and rack mounting</t>
  </si>
  <si>
    <t>Wall/pole mounting</t>
  </si>
  <si>
    <t>On top/next to robot or wall mounte; Access door opens to the side.</t>
  </si>
  <si>
    <t>Own (web) application needed</t>
  </si>
  <si>
    <t>Internal data storage</t>
  </si>
  <si>
    <t>110Vac - 240Vac 50/60Hz</t>
  </si>
  <si>
    <t>Power requirements/supply</t>
  </si>
  <si>
    <t>Temperature stability</t>
  </si>
  <si>
    <t>Pressure stability</t>
  </si>
  <si>
    <t>Not applicable</t>
  </si>
  <si>
    <t>Approx 0.6 L/min (12)</t>
  </si>
  <si>
    <t>Can operate from 12 volt DC, 120 volt AC, or 240 AC power</t>
  </si>
  <si>
    <t>On average &lt;2W; 24V</t>
  </si>
  <si>
    <t>43W</t>
  </si>
  <si>
    <t>Power consumption</t>
  </si>
  <si>
    <t>Temperature range (°C)</t>
  </si>
  <si>
    <t>Gascard NG: On-board barometric pressure correction in the range 800mbar to 1150mbar.</t>
  </si>
  <si>
    <t>Depends on build, Bramtech and Duotech: IP65</t>
  </si>
  <si>
    <t>gascard NG: Minimum operating voltage 7V and wide operating voltage range (7V to 30V).</t>
  </si>
  <si>
    <t>Build: LAN, connectors for RJ45 (LAN);  Gascard NG: onboard true RS232 communications, optional TCP/IP communications protocol and optional on-board LAN support.</t>
  </si>
  <si>
    <t>6 mm quick connect; USB,  Bluetooth, Rremote operable.</t>
  </si>
  <si>
    <t>26x36x19 (20)</t>
  </si>
  <si>
    <t>Ambient pressure</t>
  </si>
  <si>
    <t xml:space="preserve">-20°C  - 60°C </t>
  </si>
  <si>
    <t>&lt;90% RH, non-condensing; Storage: Non-condensing, maximum relative humidity 99% for temperatures up to 30°C, decreasing linearly to 35% relative humidity at 49°C</t>
  </si>
  <si>
    <t>Ambient level; Storage: 750-1050</t>
  </si>
  <si>
    <t>Yearly</t>
  </si>
  <si>
    <t>Has to be used standing up, using it laying down is not recommended</t>
  </si>
  <si>
    <t>Daily zero calibrations. Span calibrations 6-12 months. (23)</t>
  </si>
  <si>
    <t>Guided semi-automatic calibration procedure via web interface. (24)</t>
  </si>
  <si>
    <t>1x per year CO2. 1x/2-3 months for CH4 (estimated) (25)</t>
  </si>
  <si>
    <t>Daily manual calibrations with nitrogen. (26)</t>
  </si>
  <si>
    <t>Denmark: A PLC stored the measurement and handle the multiplexer etc.  The measurement is stored in CSV-files; Datalogger with a 176GB SD card</t>
  </si>
  <si>
    <t>Unknown (27)</t>
  </si>
  <si>
    <t>Annual calibration is adviced (28)</t>
  </si>
  <si>
    <t>No display visible on outside of build. Only on Guardian inside and only CH4. (29)</t>
  </si>
  <si>
    <t>Yes (30)</t>
  </si>
  <si>
    <t>No (31)</t>
  </si>
  <si>
    <t>Li-ion battery, approx. 3 hours of operation (32)</t>
  </si>
  <si>
    <t>14 - 28 VDC, 2,5 A (33)</t>
  </si>
  <si>
    <t>Stable within operating temperature. (34)</t>
  </si>
  <si>
    <t>0°C- 40°C (Extensive temperature compensation.)</t>
  </si>
  <si>
    <t>short term -5°C - 40°C. long term 5°C - 30°C</t>
  </si>
  <si>
    <t>-20°C to 50 ℃ (-4 to 120 ℉)</t>
  </si>
  <si>
    <t>-10°C - 50°C</t>
  </si>
  <si>
    <t>0°C - 45°C</t>
  </si>
  <si>
    <t>Used in New Zealand and Australia without problem.</t>
  </si>
  <si>
    <t>5 °C – 45 °C, for the sensor itself; gas is cooled when going in, build is heated till 40°C; storage between: -20 °C – 60 °C</t>
  </si>
  <si>
    <t>0°C - 45°C (Smart cold-start heating system)</t>
  </si>
  <si>
    <t>Almost instant</t>
  </si>
  <si>
    <t>350 sccm</t>
  </si>
  <si>
    <t>Min. Repeatable Detectable Level: ≤ 0.4 ≤ 0.15 with 10s averaging</t>
  </si>
  <si>
    <t>adjustable (35)</t>
  </si>
  <si>
    <t xml:space="preserve">1.5L/min </t>
  </si>
  <si>
    <t>IP54</t>
  </si>
  <si>
    <t>Price range</t>
  </si>
  <si>
    <t>low</t>
  </si>
  <si>
    <t>high</t>
  </si>
  <si>
    <t>mid</t>
  </si>
  <si>
    <t>Initially 6 months maintenance (estimate)</t>
  </si>
  <si>
    <t>A Perma Pure MD-110-12F-4 to dry the air from the feed bin.&lt;- From Denmark. From DuoTec-&gt; The sensor heater in the IR-bench operates at 45° to ensure no condensation is formed on the detector filter.</t>
  </si>
  <si>
    <t>IP67</t>
  </si>
  <si>
    <t>IP53</t>
  </si>
  <si>
    <t>NDIR dual beam; dual to quad wavelengths</t>
  </si>
  <si>
    <t>Photoacoustic detection, broadband IR source and narrow band optical filters</t>
  </si>
  <si>
    <t>Cavity Enhanced Absorption Spectroscopy</t>
  </si>
  <si>
    <t>E-mail notification for error; alerts in web interface</t>
  </si>
  <si>
    <t xml:space="preserve">Under (below 4 mA) and over (above 20mA) range gives fault reading. If pump is blocked a fault relay will activate. </t>
  </si>
  <si>
    <t>2 indicator lights at the bottom of the device. 1 is for cellular connection.</t>
  </si>
  <si>
    <t xml:space="preserve">50-5.000 </t>
  </si>
  <si>
    <t>Optioa</t>
  </si>
  <si>
    <r>
      <t>0</t>
    </r>
    <r>
      <rPr>
        <b/>
        <vertAlign val="subscript"/>
        <sz val="16"/>
        <color theme="1"/>
        <rFont val="Verdana"/>
        <family val="2"/>
      </rPr>
      <t>2</t>
    </r>
    <r>
      <rPr>
        <b/>
        <sz val="16"/>
        <color theme="1"/>
        <rFont val="Verdana"/>
        <family val="2"/>
      </rPr>
      <t xml:space="preserve"> sensor</t>
    </r>
  </si>
  <si>
    <r>
      <t>H</t>
    </r>
    <r>
      <rPr>
        <b/>
        <vertAlign val="subscript"/>
        <sz val="16"/>
        <color theme="1"/>
        <rFont val="Verdana"/>
        <family val="2"/>
      </rPr>
      <t xml:space="preserve">2 sensor </t>
    </r>
  </si>
  <si>
    <r>
      <t>H</t>
    </r>
    <r>
      <rPr>
        <b/>
        <vertAlign val="subscript"/>
        <sz val="16"/>
        <color theme="1"/>
        <rFont val="Verdana"/>
        <family val="2"/>
      </rPr>
      <t>2</t>
    </r>
    <r>
      <rPr>
        <b/>
        <sz val="16"/>
        <color theme="1"/>
        <rFont val="Verdana"/>
        <family val="2"/>
      </rPr>
      <t>0 sensor</t>
    </r>
  </si>
  <si>
    <t>ltu</t>
  </si>
  <si>
    <t>Carltech rewrite</t>
  </si>
  <si>
    <t>1L/min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</si>
</sst>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C09]#,##0.00"/>
    <numFmt numFmtId="166" formatCode="[$$-409]#,##0.00"/>
  </numFmts>
  <fonts count="20" x14ac:knownFonts="1">
    <font>
      <sz val="11"/>
      <color theme="1"/>
      <name val="Calibri"/>
      <family val="2"/>
      <scheme val="minor"/>
    </font>
    <font>
      <b/>
      <sz val="11"/>
      <color theme="1"/>
      <name val="Calibri"/>
      <family val="2"/>
      <scheme val="minor"/>
    </font>
    <font>
      <vertAlign val="superscript"/>
      <sz val="11"/>
      <color theme="1"/>
      <name val="Calibri"/>
      <family val="2"/>
      <scheme val="minor"/>
    </font>
    <font>
      <i/>
      <sz val="11"/>
      <color theme="1"/>
      <name val="Calibri"/>
      <family val="2"/>
      <scheme val="minor"/>
    </font>
    <font>
      <b/>
      <i/>
      <sz val="11"/>
      <color theme="1"/>
      <name val="Calibri"/>
      <family val="2"/>
      <scheme val="minor"/>
    </font>
    <font>
      <sz val="10"/>
      <color theme="1"/>
      <name val="Verdana"/>
      <family val="2"/>
    </font>
    <font>
      <sz val="10"/>
      <color rgb="FF0C882A"/>
      <name val="Verdana"/>
      <family val="2"/>
    </font>
    <font>
      <sz val="12"/>
      <color rgb="FF000000"/>
      <name val="Calibri"/>
      <family val="2"/>
      <scheme val="minor"/>
    </font>
    <font>
      <sz val="11"/>
      <color theme="1"/>
      <name val="Calibri"/>
      <family val="2"/>
    </font>
    <font>
      <sz val="12"/>
      <color theme="1"/>
      <name val="Aptos"/>
      <family val="2"/>
    </font>
    <font>
      <sz val="11"/>
      <color theme="1"/>
      <name val="Aptos"/>
      <family val="2"/>
    </font>
    <font>
      <b/>
      <sz val="16"/>
      <color theme="1"/>
      <name val="Calibri"/>
      <family val="2"/>
      <scheme val="minor"/>
    </font>
    <font>
      <sz val="16"/>
      <color theme="1"/>
      <name val="Calibri"/>
      <family val="2"/>
      <scheme val="minor"/>
    </font>
    <font>
      <b/>
      <sz val="16"/>
      <color theme="1"/>
      <name val="Verdana"/>
      <family val="2"/>
    </font>
    <font>
      <sz val="16"/>
      <color theme="1"/>
      <name val="Verdana"/>
      <family val="2"/>
    </font>
    <font>
      <vertAlign val="subscript"/>
      <sz val="16"/>
      <color theme="1"/>
      <name val="Verdana"/>
      <family val="2"/>
    </font>
    <font>
      <sz val="16"/>
      <color rgb="FF212529"/>
      <name val="Verdana"/>
      <family val="2"/>
    </font>
    <font>
      <sz val="16"/>
      <name val="Verdana"/>
      <family val="2"/>
    </font>
    <font>
      <b/>
      <u/>
      <sz val="16"/>
      <color theme="1"/>
      <name val="Verdana"/>
      <family val="2"/>
    </font>
    <font>
      <b/>
      <vertAlign val="subscript"/>
      <sz val="16"/>
      <color theme="1"/>
      <name val="Verdana"/>
      <family val="2"/>
    </font>
  </fonts>
  <fills count="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101">
    <xf numFmtId="0" fontId="0" fillId="0" borderId="0" xfId="0"/>
    <xf numFmtId="0" fontId="0" fillId="0" borderId="0" xfId="0"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1" xfId="0" applyBorder="1"/>
    <xf numFmtId="0" fontId="0" fillId="0" borderId="0" xfId="0" applyFill="1" applyBorder="1" applyAlignment="1">
      <alignment vertical="center" wrapText="1"/>
    </xf>
    <xf numFmtId="0" fontId="0" fillId="0" borderId="0" xfId="0" applyAlignment="1">
      <alignment wrapText="1"/>
    </xf>
    <xf numFmtId="0" fontId="1" fillId="0" borderId="2" xfId="0" applyFont="1" applyBorder="1" applyAlignment="1">
      <alignment vertical="center" wrapText="1"/>
    </xf>
    <xf numFmtId="0" fontId="0" fillId="0" borderId="1" xfId="0" quotePrefix="1" applyBorder="1"/>
    <xf numFmtId="0" fontId="1" fillId="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wrapText="1"/>
    </xf>
    <xf numFmtId="0" fontId="3" fillId="0" borderId="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xf numFmtId="164" fontId="4" fillId="0" borderId="1" xfId="0" applyNumberFormat="1" applyFont="1" applyBorder="1"/>
    <xf numFmtId="164" fontId="3" fillId="0" borderId="1" xfId="0" applyNumberFormat="1" applyFont="1" applyBorder="1"/>
    <xf numFmtId="164" fontId="3" fillId="0" borderId="1" xfId="0" applyNumberFormat="1" applyFont="1" applyFill="1" applyBorder="1" applyAlignment="1">
      <alignment vertical="center"/>
    </xf>
    <xf numFmtId="164" fontId="3" fillId="0" borderId="1" xfId="0" applyNumberFormat="1" applyFont="1" applyFill="1" applyBorder="1" applyAlignment="1">
      <alignment horizontal="center"/>
    </xf>
    <xf numFmtId="164" fontId="3" fillId="0" borderId="0" xfId="0" applyNumberFormat="1" applyFont="1" applyFill="1" applyBorder="1" applyAlignment="1">
      <alignment vertical="center" wrapText="1"/>
    </xf>
    <xf numFmtId="165" fontId="3" fillId="0" borderId="1" xfId="0" applyNumberFormat="1" applyFont="1" applyBorder="1"/>
    <xf numFmtId="0" fontId="0" fillId="0" borderId="8" xfId="0" applyBorder="1" applyAlignment="1">
      <alignment vertical="center" wrapText="1"/>
    </xf>
    <xf numFmtId="0" fontId="0" fillId="0" borderId="9" xfId="0" applyBorder="1" applyAlignment="1">
      <alignment vertical="center" wrapText="1"/>
    </xf>
    <xf numFmtId="166" fontId="3" fillId="0" borderId="9" xfId="0" applyNumberFormat="1" applyFont="1" applyBorder="1"/>
    <xf numFmtId="164" fontId="3" fillId="0" borderId="9" xfId="0" applyNumberFormat="1" applyFont="1" applyBorder="1"/>
    <xf numFmtId="0" fontId="0" fillId="0" borderId="1" xfId="0" applyFill="1" applyBorder="1" applyAlignment="1">
      <alignment vertical="center" wrapText="1"/>
    </xf>
    <xf numFmtId="0" fontId="0" fillId="0" borderId="1" xfId="0" applyFill="1" applyBorder="1" applyAlignment="1">
      <alignment wrapText="1"/>
    </xf>
    <xf numFmtId="0" fontId="3" fillId="2" borderId="7" xfId="0" applyFont="1" applyFill="1" applyBorder="1" applyAlignment="1">
      <alignment wrapText="1"/>
    </xf>
    <xf numFmtId="0" fontId="3" fillId="2" borderId="10" xfId="0" applyFont="1" applyFill="1" applyBorder="1"/>
    <xf numFmtId="0" fontId="0" fillId="0" borderId="0" xfId="0" applyAlignment="1">
      <alignment horizontal="right"/>
    </xf>
    <xf numFmtId="0" fontId="5" fillId="0" borderId="0" xfId="0" applyFont="1" applyAlignment="1">
      <alignment vertical="center"/>
    </xf>
    <xf numFmtId="0" fontId="0" fillId="0" borderId="0" xfId="0" quotePrefix="1"/>
    <xf numFmtId="0" fontId="0" fillId="0" borderId="0" xfId="0" applyAlignment="1">
      <alignment horizontal="left"/>
    </xf>
    <xf numFmtId="0" fontId="4" fillId="0" borderId="0" xfId="0" applyFont="1"/>
    <xf numFmtId="0" fontId="3" fillId="0" borderId="0" xfId="0" applyFont="1" applyAlignment="1">
      <alignment horizontal="center"/>
    </xf>
    <xf numFmtId="164" fontId="0" fillId="0" borderId="1" xfId="0" applyNumberFormat="1" applyBorder="1"/>
    <xf numFmtId="164" fontId="0" fillId="0" borderId="1" xfId="0" applyNumberFormat="1" applyBorder="1" applyAlignment="1">
      <alignment wrapText="1"/>
    </xf>
    <xf numFmtId="0" fontId="3" fillId="2" borderId="1" xfId="0" applyFont="1" applyFill="1" applyBorder="1" applyAlignment="1">
      <alignment wrapText="1"/>
    </xf>
    <xf numFmtId="0" fontId="6" fillId="0" borderId="0" xfId="0" applyFont="1" applyAlignment="1">
      <alignment vertical="center"/>
    </xf>
    <xf numFmtId="0" fontId="7" fillId="0" borderId="0" xfId="0" applyFont="1" applyAlignment="1">
      <alignment horizontal="left" vertical="top" indent="1"/>
    </xf>
    <xf numFmtId="0" fontId="0" fillId="0" borderId="1" xfId="0" applyFont="1" applyBorder="1" applyAlignment="1">
      <alignment wrapText="1"/>
    </xf>
    <xf numFmtId="165" fontId="0" fillId="0" borderId="1" xfId="0" applyNumberFormat="1" applyBorder="1" applyAlignment="1">
      <alignment wrapText="1"/>
    </xf>
    <xf numFmtId="165" fontId="0" fillId="0" borderId="0" xfId="0" applyNumberFormat="1"/>
    <xf numFmtId="164" fontId="0" fillId="0" borderId="0" xfId="0" applyNumberFormat="1"/>
    <xf numFmtId="0" fontId="0" fillId="3" borderId="0" xfId="0" applyFill="1"/>
    <xf numFmtId="0" fontId="0" fillId="3" borderId="1" xfId="0" applyFill="1" applyBorder="1"/>
    <xf numFmtId="0" fontId="0" fillId="3" borderId="6" xfId="0"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wrapText="1"/>
    </xf>
    <xf numFmtId="0" fontId="0" fillId="0" borderId="0" xfId="0" applyFill="1"/>
    <xf numFmtId="0" fontId="0" fillId="0" borderId="1" xfId="0" quotePrefix="1" applyBorder="1" applyAlignment="1">
      <alignment wrapText="1"/>
    </xf>
    <xf numFmtId="0" fontId="0" fillId="0" borderId="6" xfId="0" applyFill="1" applyBorder="1" applyAlignment="1">
      <alignment vertical="center" wrapText="1"/>
    </xf>
    <xf numFmtId="0" fontId="0" fillId="2" borderId="1" xfId="0" applyFill="1" applyBorder="1" applyAlignment="1">
      <alignment wrapText="1"/>
    </xf>
    <xf numFmtId="0" fontId="10" fillId="0" borderId="1" xfId="0" applyFont="1" applyBorder="1" applyAlignment="1">
      <alignment vertical="center" wrapText="1"/>
    </xf>
    <xf numFmtId="0" fontId="0" fillId="0" borderId="1" xfId="0" applyFill="1" applyBorder="1"/>
    <xf numFmtId="0" fontId="10" fillId="0" borderId="0" xfId="0" applyFont="1"/>
    <xf numFmtId="17" fontId="0" fillId="0" borderId="1" xfId="0" applyNumberFormat="1" applyFill="1" applyBorder="1" applyAlignment="1">
      <alignment wrapText="1"/>
    </xf>
    <xf numFmtId="0" fontId="10" fillId="0" borderId="1" xfId="0" applyFont="1" applyBorder="1"/>
    <xf numFmtId="0" fontId="0" fillId="0" borderId="1" xfId="0" applyBorder="1" applyAlignment="1">
      <alignment horizontal="left" vertical="center" wrapText="1" indent="1"/>
    </xf>
    <xf numFmtId="0" fontId="3" fillId="0" borderId="1" xfId="0" applyFont="1" applyBorder="1" applyAlignment="1">
      <alignment wrapText="1"/>
    </xf>
    <xf numFmtId="0" fontId="0" fillId="0" borderId="0" xfId="0" applyAlignment="1">
      <alignment vertical="center"/>
    </xf>
    <xf numFmtId="0" fontId="0" fillId="4" borderId="0" xfId="0" applyFill="1"/>
    <xf numFmtId="0" fontId="12" fillId="0" borderId="1" xfId="0" applyFont="1" applyBorder="1"/>
    <xf numFmtId="0" fontId="11" fillId="4" borderId="0" xfId="0" applyFont="1" applyFill="1"/>
    <xf numFmtId="0" fontId="12" fillId="0" borderId="0" xfId="0" applyFont="1"/>
    <xf numFmtId="0" fontId="13" fillId="4" borderId="1"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3" fillId="4" borderId="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16" fontId="14" fillId="0" borderId="1" xfId="0" quotePrefix="1"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 xfId="0" applyFont="1" applyBorder="1"/>
    <xf numFmtId="0" fontId="13" fillId="4" borderId="1" xfId="0" applyFont="1" applyFill="1" applyBorder="1" applyAlignment="1">
      <alignment horizontal="center" vertical="center" wrapText="1"/>
    </xf>
    <xf numFmtId="17" fontId="14" fillId="0"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6" fillId="0" borderId="1" xfId="0" applyFont="1" applyBorder="1" applyAlignment="1">
      <alignment horizontal="left" vertical="center" wrapText="1" indent="1"/>
    </xf>
    <xf numFmtId="0" fontId="17" fillId="0" borderId="1" xfId="0" applyFont="1" applyBorder="1" applyAlignment="1">
      <alignment horizontal="left" vertical="center" wrapText="1" indent="1"/>
    </xf>
    <xf numFmtId="0" fontId="18" fillId="4" borderId="2" xfId="0" applyFont="1" applyFill="1" applyBorder="1" applyAlignment="1">
      <alignment horizontal="center" vertical="center" wrapText="1"/>
    </xf>
    <xf numFmtId="0" fontId="14" fillId="0" borderId="6" xfId="0" quotePrefix="1" applyFont="1" applyFill="1" applyBorder="1" applyAlignment="1">
      <alignment horizontal="center" vertical="center" wrapText="1"/>
    </xf>
    <xf numFmtId="0" fontId="14" fillId="0" borderId="0" xfId="0" applyFont="1" applyAlignment="1">
      <alignment vertical="center" wrapText="1"/>
    </xf>
    <xf numFmtId="0" fontId="13" fillId="4" borderId="1" xfId="0" applyFont="1" applyFill="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horizontal="left" vertical="center" wrapText="1" readingOrder="1"/>
    </xf>
    <xf numFmtId="0" fontId="14" fillId="0" borderId="1" xfId="0" applyFont="1" applyBorder="1" applyAlignment="1">
      <alignment horizontal="center" vertical="center" wrapText="1"/>
    </xf>
    <xf numFmtId="16" fontId="14" fillId="0" borderId="5" xfId="0" applyNumberFormat="1" applyFont="1" applyFill="1"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37EC-1EC5-4FFD-ABC4-5794DAB2E151}">
  <dimension ref="A1:M70"/>
  <sheetViews>
    <sheetView zoomScale="115" zoomScaleNormal="115" workbookViewId="0">
      <pane ySplit="6" topLeftCell="A34" activePane="bottomLeft" state="frozen"/>
      <selection pane="bottomLeft" activeCell="C76" sqref="C76"/>
    </sheetView>
  </sheetViews>
  <sheetFormatPr defaultRowHeight="14.4" x14ac:dyDescent="0.3"/>
  <cols>
    <col min="3" max="3" width="23.5546875" bestFit="1" customWidth="1"/>
    <col min="4" max="4" width="15.5546875" bestFit="1" customWidth="1"/>
    <col min="5" max="5" width="25.6640625" bestFit="1" customWidth="1"/>
    <col min="6" max="6" width="20.77734375" customWidth="1"/>
    <col min="7" max="7" width="18.109375" customWidth="1"/>
    <col min="8" max="8" width="16.44140625" customWidth="1"/>
    <col min="9" max="9" width="16.5546875" customWidth="1"/>
    <col min="10" max="10" width="21.6640625" customWidth="1"/>
    <col min="11" max="11" width="22.5546875" customWidth="1"/>
    <col min="12" max="12" width="18.44140625" style="10" customWidth="1"/>
    <col min="13" max="13" width="13.44140625" customWidth="1"/>
  </cols>
  <sheetData>
    <row r="1" spans="1:12" x14ac:dyDescent="0.3">
      <c r="A1" t="s">
        <v>0</v>
      </c>
    </row>
    <row r="2" spans="1:12" x14ac:dyDescent="0.3">
      <c r="A2" t="s">
        <v>164</v>
      </c>
      <c r="I2" s="48" t="s">
        <v>341</v>
      </c>
    </row>
    <row r="3" spans="1:12" x14ac:dyDescent="0.3">
      <c r="A3" t="s">
        <v>163</v>
      </c>
      <c r="F3" t="s">
        <v>101</v>
      </c>
    </row>
    <row r="4" spans="1:12" ht="15" thickBot="1" x14ac:dyDescent="0.35"/>
    <row r="5" spans="1:12" ht="15" thickBot="1" x14ac:dyDescent="0.35">
      <c r="C5" s="4" t="s">
        <v>33</v>
      </c>
      <c r="D5" s="5" t="s">
        <v>34</v>
      </c>
      <c r="E5" s="5" t="s">
        <v>35</v>
      </c>
      <c r="F5" s="5" t="s">
        <v>100</v>
      </c>
      <c r="G5" s="25" t="s">
        <v>188</v>
      </c>
      <c r="H5" s="61" t="s">
        <v>386</v>
      </c>
      <c r="I5" s="5" t="s">
        <v>52</v>
      </c>
      <c r="J5" s="25" t="s">
        <v>36</v>
      </c>
      <c r="K5" s="8"/>
      <c r="L5" s="29" t="s">
        <v>160</v>
      </c>
    </row>
    <row r="6" spans="1:12" ht="15" thickBot="1" x14ac:dyDescent="0.35">
      <c r="C6" s="3" t="s">
        <v>37</v>
      </c>
      <c r="D6" s="2" t="s">
        <v>38</v>
      </c>
      <c r="E6" s="2" t="s">
        <v>39</v>
      </c>
      <c r="F6" s="2" t="s">
        <v>40</v>
      </c>
      <c r="G6" s="6" t="s">
        <v>41</v>
      </c>
      <c r="H6" s="4" t="s">
        <v>42</v>
      </c>
      <c r="I6" s="2" t="s">
        <v>43</v>
      </c>
      <c r="J6" s="6" t="s">
        <v>44</v>
      </c>
      <c r="K6" s="29" t="s">
        <v>138</v>
      </c>
      <c r="L6" s="29" t="s">
        <v>162</v>
      </c>
    </row>
    <row r="7" spans="1:12" ht="15" thickBot="1" x14ac:dyDescent="0.35">
      <c r="C7" s="3" t="s">
        <v>45</v>
      </c>
      <c r="D7" s="2" t="s">
        <v>46</v>
      </c>
      <c r="E7" s="2" t="s">
        <v>47</v>
      </c>
      <c r="F7" s="7" t="s">
        <v>48</v>
      </c>
      <c r="G7" s="7" t="s">
        <v>49</v>
      </c>
      <c r="H7" s="7" t="s">
        <v>50</v>
      </c>
      <c r="I7" s="7" t="s">
        <v>49</v>
      </c>
      <c r="J7" s="6" t="s">
        <v>51</v>
      </c>
      <c r="K7" s="29" t="s">
        <v>139</v>
      </c>
      <c r="L7" s="29" t="s">
        <v>161</v>
      </c>
    </row>
    <row r="8" spans="1:12" ht="15" thickBot="1" x14ac:dyDescent="0.35">
      <c r="C8" s="3" t="s">
        <v>1</v>
      </c>
      <c r="D8" s="2" t="s">
        <v>53</v>
      </c>
      <c r="E8" s="6" t="s">
        <v>53</v>
      </c>
      <c r="F8" s="8"/>
      <c r="G8" s="8"/>
      <c r="H8" s="8" t="s">
        <v>53</v>
      </c>
      <c r="I8" s="8"/>
      <c r="J8" s="6"/>
      <c r="K8" s="8"/>
      <c r="L8" s="15"/>
    </row>
    <row r="9" spans="1:12" ht="15" thickBot="1" x14ac:dyDescent="0.35">
      <c r="C9" s="3" t="s">
        <v>2</v>
      </c>
      <c r="D9" s="2" t="s">
        <v>5</v>
      </c>
      <c r="E9" s="6" t="s">
        <v>5</v>
      </c>
      <c r="F9" s="8" t="s">
        <v>367</v>
      </c>
      <c r="G9" s="49"/>
      <c r="H9" s="59" t="s">
        <v>387</v>
      </c>
      <c r="I9" s="8" t="s">
        <v>57</v>
      </c>
      <c r="J9" s="6" t="s">
        <v>3</v>
      </c>
      <c r="K9" s="29" t="s">
        <v>140</v>
      </c>
      <c r="L9" s="29" t="s">
        <v>170</v>
      </c>
    </row>
    <row r="10" spans="1:12" ht="16.8" thickBot="1" x14ac:dyDescent="0.35">
      <c r="C10" s="3" t="s">
        <v>4</v>
      </c>
      <c r="D10" s="2" t="s">
        <v>307</v>
      </c>
      <c r="E10" s="6" t="s">
        <v>102</v>
      </c>
      <c r="F10" s="8" t="s">
        <v>368</v>
      </c>
      <c r="G10" s="49"/>
      <c r="H10" s="49"/>
      <c r="I10" s="8" t="s">
        <v>58</v>
      </c>
      <c r="J10" s="6" t="s">
        <v>184</v>
      </c>
      <c r="K10" s="29" t="s">
        <v>141</v>
      </c>
      <c r="L10" s="29" t="s">
        <v>171</v>
      </c>
    </row>
    <row r="11" spans="1:12" ht="29.4" thickBot="1" x14ac:dyDescent="0.35">
      <c r="C11" s="3" t="s">
        <v>6</v>
      </c>
      <c r="D11" s="2" t="s">
        <v>330</v>
      </c>
      <c r="E11" s="6" t="s">
        <v>9</v>
      </c>
      <c r="F11" s="8"/>
      <c r="G11" s="8"/>
      <c r="H11" s="8"/>
      <c r="I11" s="8" t="s">
        <v>9</v>
      </c>
      <c r="J11" s="6" t="s">
        <v>7</v>
      </c>
      <c r="K11" s="29" t="s">
        <v>9</v>
      </c>
      <c r="L11" s="15"/>
    </row>
    <row r="12" spans="1:12" ht="16.8" thickBot="1" x14ac:dyDescent="0.35">
      <c r="C12" s="3" t="s">
        <v>8</v>
      </c>
      <c r="D12" s="2"/>
      <c r="E12" s="6" t="s">
        <v>9</v>
      </c>
      <c r="F12" s="8"/>
      <c r="G12" s="8"/>
      <c r="H12" s="8"/>
      <c r="I12" s="8" t="s">
        <v>9</v>
      </c>
      <c r="J12" s="6" t="s">
        <v>10</v>
      </c>
      <c r="K12" s="29" t="s">
        <v>144</v>
      </c>
      <c r="L12" s="15"/>
    </row>
    <row r="13" spans="1:12" ht="87" thickBot="1" x14ac:dyDescent="0.35">
      <c r="C13" s="3" t="s">
        <v>334</v>
      </c>
      <c r="D13" s="2" t="s">
        <v>335</v>
      </c>
      <c r="E13" s="6" t="s">
        <v>335</v>
      </c>
      <c r="F13" s="58" t="s">
        <v>388</v>
      </c>
      <c r="G13" s="14" t="s">
        <v>336</v>
      </c>
      <c r="H13" s="58" t="s">
        <v>382</v>
      </c>
      <c r="I13" s="49"/>
      <c r="J13" s="50" t="s">
        <v>237</v>
      </c>
      <c r="K13" s="51" t="s">
        <v>237</v>
      </c>
      <c r="L13" s="15" t="s">
        <v>356</v>
      </c>
    </row>
    <row r="14" spans="1:12" ht="101.4" thickBot="1" x14ac:dyDescent="0.35">
      <c r="C14" s="3" t="s">
        <v>11</v>
      </c>
      <c r="D14" s="2" t="s">
        <v>317</v>
      </c>
      <c r="E14" s="6" t="s">
        <v>351</v>
      </c>
      <c r="F14" s="15" t="s">
        <v>393</v>
      </c>
      <c r="G14" s="15" t="s">
        <v>369</v>
      </c>
      <c r="H14" s="53" t="s">
        <v>383</v>
      </c>
      <c r="I14" s="8" t="s">
        <v>68</v>
      </c>
      <c r="J14" s="6" t="s">
        <v>12</v>
      </c>
      <c r="K14" s="29" t="s">
        <v>142</v>
      </c>
      <c r="L14" s="30" t="s">
        <v>172</v>
      </c>
    </row>
    <row r="15" spans="1:12" ht="29.4" thickBot="1" x14ac:dyDescent="0.35">
      <c r="C15" s="3" t="s">
        <v>319</v>
      </c>
      <c r="D15" s="2" t="s">
        <v>352</v>
      </c>
      <c r="E15" s="6">
        <v>1</v>
      </c>
      <c r="F15" s="8"/>
      <c r="G15" s="8" t="s">
        <v>370</v>
      </c>
      <c r="H15" s="15" t="s">
        <v>337</v>
      </c>
      <c r="I15" s="8" t="s">
        <v>338</v>
      </c>
      <c r="J15" s="6"/>
      <c r="K15" s="29"/>
      <c r="L15" s="30">
        <v>1</v>
      </c>
    </row>
    <row r="16" spans="1:12" ht="58.2" thickBot="1" x14ac:dyDescent="0.35">
      <c r="C16" s="3" t="s">
        <v>318</v>
      </c>
      <c r="D16" s="4" t="s">
        <v>315</v>
      </c>
      <c r="E16" s="55" t="s">
        <v>353</v>
      </c>
      <c r="F16" s="49"/>
      <c r="G16" s="8" t="s">
        <v>193</v>
      </c>
      <c r="H16" s="8" t="s">
        <v>339</v>
      </c>
      <c r="I16" s="15" t="s">
        <v>90</v>
      </c>
      <c r="J16" s="50"/>
      <c r="K16" s="51"/>
      <c r="L16" s="30" t="s">
        <v>355</v>
      </c>
    </row>
    <row r="17" spans="3:12" ht="259.8" thickBot="1" x14ac:dyDescent="0.35">
      <c r="C17" s="3" t="s">
        <v>342</v>
      </c>
      <c r="D17" s="2" t="s">
        <v>343</v>
      </c>
      <c r="E17" s="6" t="s">
        <v>118</v>
      </c>
      <c r="F17" s="15" t="s">
        <v>392</v>
      </c>
      <c r="G17" s="15" t="s">
        <v>344</v>
      </c>
      <c r="H17" s="15" t="s">
        <v>348</v>
      </c>
      <c r="I17" s="10" t="s">
        <v>72</v>
      </c>
      <c r="J17" s="4" t="s">
        <v>13</v>
      </c>
      <c r="K17" s="29" t="s">
        <v>345</v>
      </c>
      <c r="L17" s="15" t="s">
        <v>365</v>
      </c>
    </row>
    <row r="18" spans="3:12" ht="15" thickBot="1" x14ac:dyDescent="0.35">
      <c r="C18" s="3" t="s">
        <v>14</v>
      </c>
      <c r="D18" s="2"/>
      <c r="E18" s="6" t="s">
        <v>53</v>
      </c>
      <c r="F18" s="8"/>
      <c r="G18" s="8"/>
      <c r="H18" s="8"/>
      <c r="I18" s="8"/>
      <c r="J18" s="6" t="s">
        <v>15</v>
      </c>
      <c r="K18" s="8"/>
      <c r="L18" s="15" t="s">
        <v>359</v>
      </c>
    </row>
    <row r="19" spans="3:12" ht="29.4" thickBot="1" x14ac:dyDescent="0.35">
      <c r="C19" s="3" t="s">
        <v>59</v>
      </c>
      <c r="D19" s="2" t="s">
        <v>321</v>
      </c>
      <c r="E19" s="6"/>
      <c r="F19" s="8" t="s">
        <v>399</v>
      </c>
      <c r="G19" s="8"/>
      <c r="H19" s="8"/>
      <c r="I19" s="8" t="s">
        <v>61</v>
      </c>
      <c r="J19" s="6" t="s">
        <v>185</v>
      </c>
      <c r="K19" s="8"/>
      <c r="L19" s="15" t="s">
        <v>173</v>
      </c>
    </row>
    <row r="20" spans="3:12" ht="72.599999999999994" thickBot="1" x14ac:dyDescent="0.35">
      <c r="C20" s="3" t="s">
        <v>60</v>
      </c>
      <c r="D20" s="2" t="s">
        <v>320</v>
      </c>
      <c r="E20" s="6"/>
      <c r="F20" s="8" t="s">
        <v>399</v>
      </c>
      <c r="G20" s="8"/>
      <c r="H20" s="8"/>
      <c r="I20" s="8" t="s">
        <v>62</v>
      </c>
      <c r="J20" s="6" t="s">
        <v>183</v>
      </c>
      <c r="K20" s="15" t="s">
        <v>145</v>
      </c>
      <c r="L20" s="15" t="s">
        <v>174</v>
      </c>
    </row>
    <row r="21" spans="3:12" ht="72.599999999999994" thickBot="1" x14ac:dyDescent="0.35">
      <c r="C21" s="3" t="s">
        <v>55</v>
      </c>
      <c r="D21" s="2" t="s">
        <v>308</v>
      </c>
      <c r="E21" s="6" t="s">
        <v>156</v>
      </c>
      <c r="F21" s="15" t="s">
        <v>398</v>
      </c>
      <c r="G21" s="15" t="s">
        <v>194</v>
      </c>
      <c r="H21" s="8" t="s">
        <v>373</v>
      </c>
      <c r="I21" s="8" t="s">
        <v>54</v>
      </c>
      <c r="J21" s="6" t="s">
        <v>178</v>
      </c>
      <c r="K21" s="30" t="s">
        <v>143</v>
      </c>
      <c r="L21" s="30" t="s">
        <v>175</v>
      </c>
    </row>
    <row r="22" spans="3:12" ht="29.4" thickBot="1" x14ac:dyDescent="0.35">
      <c r="C22" s="3" t="s">
        <v>56</v>
      </c>
      <c r="D22" s="2">
        <v>10</v>
      </c>
      <c r="E22" s="6">
        <v>10.9</v>
      </c>
      <c r="F22" s="15">
        <v>15</v>
      </c>
      <c r="G22" s="15" t="s">
        <v>195</v>
      </c>
      <c r="H22" s="58" t="s">
        <v>384</v>
      </c>
      <c r="I22" s="8">
        <v>13</v>
      </c>
      <c r="J22" s="50"/>
      <c r="K22" s="8">
        <v>8</v>
      </c>
      <c r="L22" s="15">
        <v>15</v>
      </c>
    </row>
    <row r="23" spans="3:12" ht="115.8" thickBot="1" x14ac:dyDescent="0.35">
      <c r="C23" s="3" t="s">
        <v>121</v>
      </c>
      <c r="D23" s="2" t="s">
        <v>309</v>
      </c>
      <c r="E23" s="6" t="s">
        <v>354</v>
      </c>
      <c r="F23" s="62" t="s">
        <v>397</v>
      </c>
      <c r="H23" s="8"/>
      <c r="I23" s="8"/>
      <c r="J23" s="6"/>
      <c r="K23" s="8"/>
      <c r="L23" s="15" t="s">
        <v>358</v>
      </c>
    </row>
    <row r="24" spans="3:12" ht="101.4" thickBot="1" x14ac:dyDescent="0.35">
      <c r="C24" s="3" t="s">
        <v>153</v>
      </c>
      <c r="D24" s="2" t="s">
        <v>311</v>
      </c>
      <c r="E24" s="6" t="s">
        <v>103</v>
      </c>
      <c r="F24" s="57" t="s">
        <v>389</v>
      </c>
      <c r="G24" s="49"/>
      <c r="H24" s="58" t="s">
        <v>385</v>
      </c>
      <c r="I24" s="49"/>
      <c r="J24" s="50"/>
      <c r="K24" s="15" t="s">
        <v>150</v>
      </c>
      <c r="L24" s="15" t="s">
        <v>169</v>
      </c>
    </row>
    <row r="25" spans="3:12" ht="159" thickBot="1" x14ac:dyDescent="0.35">
      <c r="C25" s="3" t="s">
        <v>96</v>
      </c>
      <c r="D25" s="2" t="s">
        <v>53</v>
      </c>
      <c r="E25" s="6" t="s">
        <v>53</v>
      </c>
      <c r="F25" s="30" t="s">
        <v>395</v>
      </c>
      <c r="G25" s="49"/>
      <c r="H25" s="53" t="s">
        <v>346</v>
      </c>
      <c r="I25" s="8" t="s">
        <v>97</v>
      </c>
      <c r="J25" s="50"/>
      <c r="K25" s="49"/>
      <c r="L25" s="30" t="s">
        <v>357</v>
      </c>
    </row>
    <row r="26" spans="3:12" ht="58.2" thickBot="1" x14ac:dyDescent="0.35">
      <c r="C26" s="3" t="s">
        <v>17</v>
      </c>
      <c r="D26" s="2" t="s">
        <v>95</v>
      </c>
      <c r="E26" s="6" t="s">
        <v>157</v>
      </c>
      <c r="F26" s="15" t="s">
        <v>400</v>
      </c>
      <c r="G26" s="49"/>
      <c r="H26" s="15" t="s">
        <v>94</v>
      </c>
      <c r="I26" s="15" t="s">
        <v>98</v>
      </c>
      <c r="J26" s="6" t="s">
        <v>179</v>
      </c>
      <c r="K26" s="49"/>
      <c r="L26" s="15" t="s">
        <v>176</v>
      </c>
    </row>
    <row r="27" spans="3:12" ht="144.6" thickBot="1" x14ac:dyDescent="0.35">
      <c r="C27" s="3" t="s">
        <v>111</v>
      </c>
      <c r="D27" s="2" t="s">
        <v>112</v>
      </c>
      <c r="E27" s="6" t="s">
        <v>113</v>
      </c>
      <c r="F27" s="15" t="s">
        <v>401</v>
      </c>
      <c r="G27" s="8"/>
      <c r="H27" s="8" t="s">
        <v>114</v>
      </c>
      <c r="I27" s="8"/>
      <c r="J27" s="6"/>
      <c r="K27" s="8"/>
      <c r="L27" s="15" t="s">
        <v>70</v>
      </c>
    </row>
    <row r="28" spans="3:12" ht="15" thickBot="1" x14ac:dyDescent="0.35">
      <c r="C28" s="3" t="s">
        <v>18</v>
      </c>
      <c r="D28" s="2" t="s">
        <v>53</v>
      </c>
      <c r="E28" s="6" t="s">
        <v>16</v>
      </c>
      <c r="F28" s="8" t="s">
        <v>396</v>
      </c>
      <c r="G28" s="8"/>
      <c r="H28" s="8" t="s">
        <v>53</v>
      </c>
      <c r="I28" s="8" t="s">
        <v>53</v>
      </c>
      <c r="J28" s="6" t="s">
        <v>53</v>
      </c>
      <c r="K28" s="8"/>
      <c r="L28" s="15" t="s">
        <v>53</v>
      </c>
    </row>
    <row r="29" spans="3:12" ht="72.599999999999994" thickBot="1" x14ac:dyDescent="0.35">
      <c r="C29" s="3" t="s">
        <v>19</v>
      </c>
      <c r="D29" s="2" t="s">
        <v>312</v>
      </c>
      <c r="E29" s="6" t="s">
        <v>104</v>
      </c>
      <c r="F29" s="57" t="s">
        <v>372</v>
      </c>
      <c r="G29" s="8" t="s">
        <v>192</v>
      </c>
      <c r="H29" s="15" t="s">
        <v>135</v>
      </c>
      <c r="I29" s="8"/>
      <c r="J29" s="6" t="s">
        <v>20</v>
      </c>
      <c r="K29" s="8"/>
      <c r="L29" s="15" t="s">
        <v>366</v>
      </c>
    </row>
    <row r="30" spans="3:12" ht="58.2" thickBot="1" x14ac:dyDescent="0.35">
      <c r="C30" s="3" t="s">
        <v>21</v>
      </c>
      <c r="D30" s="2"/>
      <c r="E30" s="6"/>
      <c r="F30" s="57" t="s">
        <v>371</v>
      </c>
      <c r="G30" s="8"/>
      <c r="H30" s="8" t="s">
        <v>53</v>
      </c>
      <c r="I30" s="8"/>
      <c r="J30" s="6" t="s">
        <v>16</v>
      </c>
      <c r="K30" s="8"/>
      <c r="L30" s="15"/>
    </row>
    <row r="31" spans="3:12" ht="58.2" thickBot="1" x14ac:dyDescent="0.35">
      <c r="C31" s="3" t="s">
        <v>22</v>
      </c>
      <c r="D31" s="2"/>
      <c r="E31" s="6"/>
      <c r="F31" s="8"/>
      <c r="G31" s="8"/>
      <c r="H31" s="8"/>
      <c r="I31" s="8"/>
      <c r="J31" s="6" t="s">
        <v>23</v>
      </c>
      <c r="K31" s="8"/>
      <c r="L31" s="15" t="s">
        <v>360</v>
      </c>
    </row>
    <row r="32" spans="3:12" ht="43.8" thickBot="1" x14ac:dyDescent="0.35">
      <c r="C32" s="3" t="s">
        <v>24</v>
      </c>
      <c r="D32" s="2"/>
      <c r="E32" s="6"/>
      <c r="F32" s="8"/>
      <c r="G32" s="8"/>
      <c r="H32" s="15" t="s">
        <v>69</v>
      </c>
      <c r="I32" s="8"/>
      <c r="J32" s="6" t="s">
        <v>25</v>
      </c>
      <c r="K32" s="8"/>
      <c r="L32" s="15" t="s">
        <v>340</v>
      </c>
    </row>
    <row r="33" spans="3:12" ht="43.8" thickBot="1" x14ac:dyDescent="0.35">
      <c r="C33" s="3" t="s">
        <v>26</v>
      </c>
      <c r="D33" s="2"/>
      <c r="E33" s="6" t="s">
        <v>134</v>
      </c>
      <c r="F33" s="8"/>
      <c r="G33" s="8"/>
      <c r="H33" s="15" t="s">
        <v>136</v>
      </c>
      <c r="I33" s="8"/>
      <c r="J33" s="6" t="s">
        <v>27</v>
      </c>
      <c r="K33" s="8"/>
      <c r="L33" s="15" t="s">
        <v>361</v>
      </c>
    </row>
    <row r="34" spans="3:12" ht="175.8" thickBot="1" x14ac:dyDescent="0.35">
      <c r="C34" s="3" t="s">
        <v>115</v>
      </c>
      <c r="D34" s="2"/>
      <c r="E34" s="6" t="s">
        <v>116</v>
      </c>
      <c r="F34" s="57" t="s">
        <v>402</v>
      </c>
      <c r="G34" s="8"/>
      <c r="H34" s="8"/>
      <c r="I34" s="8"/>
      <c r="J34" s="6"/>
      <c r="K34" s="8"/>
      <c r="L34" s="15"/>
    </row>
    <row r="35" spans="3:12" ht="43.8" thickBot="1" x14ac:dyDescent="0.35">
      <c r="C35" s="8" t="s">
        <v>151</v>
      </c>
      <c r="D35" s="2" t="s">
        <v>331</v>
      </c>
      <c r="E35" s="6"/>
      <c r="F35" s="8"/>
      <c r="G35" s="15" t="s">
        <v>190</v>
      </c>
      <c r="H35" s="8"/>
      <c r="I35" s="8"/>
      <c r="J35" s="6" t="s">
        <v>181</v>
      </c>
      <c r="K35" s="8" t="s">
        <v>152</v>
      </c>
      <c r="L35" s="15" t="s">
        <v>166</v>
      </c>
    </row>
    <row r="36" spans="3:12" ht="58.2" thickBot="1" x14ac:dyDescent="0.35">
      <c r="C36" s="3" t="s">
        <v>28</v>
      </c>
      <c r="D36" s="2" t="s">
        <v>326</v>
      </c>
      <c r="E36" s="6" t="s">
        <v>107</v>
      </c>
      <c r="F36" s="8" t="s">
        <v>391</v>
      </c>
      <c r="G36" s="8" t="s">
        <v>191</v>
      </c>
      <c r="H36" s="8"/>
      <c r="I36" s="15" t="s">
        <v>71</v>
      </c>
      <c r="J36" s="6" t="s">
        <v>180</v>
      </c>
      <c r="K36" s="15" t="s">
        <v>149</v>
      </c>
      <c r="L36" s="15" t="s">
        <v>165</v>
      </c>
    </row>
    <row r="37" spans="3:12" ht="72.599999999999994" thickBot="1" x14ac:dyDescent="0.35">
      <c r="C37" s="3" t="s">
        <v>29</v>
      </c>
      <c r="D37" s="2" t="s">
        <v>313</v>
      </c>
      <c r="E37" s="6" t="s">
        <v>133</v>
      </c>
      <c r="F37" s="8" t="s">
        <v>70</v>
      </c>
      <c r="G37" s="8"/>
      <c r="H37" s="8"/>
      <c r="I37" s="8"/>
      <c r="J37" s="6"/>
      <c r="K37" s="8"/>
      <c r="L37" s="15" t="s">
        <v>168</v>
      </c>
    </row>
    <row r="38" spans="3:12" ht="409.6" thickBot="1" x14ac:dyDescent="0.35">
      <c r="C38" s="3" t="s">
        <v>30</v>
      </c>
      <c r="D38" s="2" t="s">
        <v>322</v>
      </c>
      <c r="E38" s="6" t="s">
        <v>120</v>
      </c>
      <c r="F38" s="15" t="s">
        <v>404</v>
      </c>
      <c r="G38" s="15" t="s">
        <v>199</v>
      </c>
      <c r="H38" s="49"/>
      <c r="I38" s="49"/>
      <c r="J38" s="50"/>
      <c r="K38" s="8" t="s">
        <v>148</v>
      </c>
      <c r="L38" s="30" t="s">
        <v>364</v>
      </c>
    </row>
    <row r="39" spans="3:12" ht="346.2" thickBot="1" x14ac:dyDescent="0.35">
      <c r="C39" s="3" t="s">
        <v>64</v>
      </c>
      <c r="D39" s="2" t="s">
        <v>323</v>
      </c>
      <c r="E39" s="6"/>
      <c r="F39" s="15" t="s">
        <v>403</v>
      </c>
      <c r="G39" s="15" t="s">
        <v>200</v>
      </c>
      <c r="H39" s="8"/>
      <c r="I39" s="15" t="s">
        <v>67</v>
      </c>
      <c r="J39" s="6"/>
      <c r="K39" s="8"/>
      <c r="L39" s="15"/>
    </row>
    <row r="40" spans="3:12" ht="101.4" thickBot="1" x14ac:dyDescent="0.35">
      <c r="C40" s="3" t="s">
        <v>65</v>
      </c>
      <c r="D40" s="2" t="s">
        <v>325</v>
      </c>
      <c r="E40" s="6"/>
      <c r="F40" s="8"/>
      <c r="G40" s="15" t="s">
        <v>201</v>
      </c>
      <c r="H40" s="8"/>
      <c r="I40" s="15" t="s">
        <v>66</v>
      </c>
      <c r="J40" s="6"/>
      <c r="K40" s="8"/>
      <c r="L40" s="15"/>
    </row>
    <row r="41" spans="3:12" ht="15" thickBot="1" x14ac:dyDescent="0.35">
      <c r="C41" s="3" t="s">
        <v>155</v>
      </c>
      <c r="D41" s="2" t="s">
        <v>316</v>
      </c>
      <c r="E41" s="6"/>
      <c r="F41" s="8"/>
      <c r="G41" s="15"/>
      <c r="H41" s="8"/>
      <c r="I41" s="15"/>
      <c r="J41" s="6"/>
      <c r="K41" s="8" t="s">
        <v>154</v>
      </c>
      <c r="L41" s="15"/>
    </row>
    <row r="42" spans="3:12" ht="72.599999999999994" thickBot="1" x14ac:dyDescent="0.35">
      <c r="C42" s="3" t="s">
        <v>31</v>
      </c>
      <c r="D42" s="2" t="s">
        <v>314</v>
      </c>
      <c r="E42" s="6" t="s">
        <v>105</v>
      </c>
      <c r="F42" s="15" t="s">
        <v>405</v>
      </c>
      <c r="G42" s="8" t="s">
        <v>189</v>
      </c>
      <c r="H42" s="8" t="s">
        <v>92</v>
      </c>
      <c r="I42" s="8"/>
      <c r="J42" s="6" t="s">
        <v>32</v>
      </c>
      <c r="K42" s="8"/>
      <c r="L42" s="15" t="s">
        <v>362</v>
      </c>
    </row>
    <row r="43" spans="3:12" ht="130.19999999999999" thickBot="1" x14ac:dyDescent="0.35">
      <c r="C43" s="11" t="s">
        <v>73</v>
      </c>
      <c r="D43" s="15" t="s">
        <v>324</v>
      </c>
      <c r="E43" s="6" t="s">
        <v>109</v>
      </c>
      <c r="F43" s="8"/>
      <c r="G43" s="15"/>
      <c r="H43" s="8"/>
      <c r="I43" s="8" t="s">
        <v>82</v>
      </c>
      <c r="J43" s="6"/>
      <c r="K43" s="8"/>
      <c r="L43" s="15"/>
    </row>
    <row r="44" spans="3:12" ht="72.599999999999994" thickBot="1" x14ac:dyDescent="0.35">
      <c r="C44" s="3" t="s">
        <v>74</v>
      </c>
      <c r="D44" s="2" t="s">
        <v>350</v>
      </c>
      <c r="E44" s="6" t="s">
        <v>110</v>
      </c>
      <c r="F44" s="60" t="s">
        <v>394</v>
      </c>
      <c r="G44" s="15" t="s">
        <v>198</v>
      </c>
      <c r="H44" s="49"/>
      <c r="I44" s="49"/>
      <c r="J44" s="6" t="s">
        <v>182</v>
      </c>
      <c r="K44" s="8" t="s">
        <v>146</v>
      </c>
      <c r="L44" s="54" t="s">
        <v>349</v>
      </c>
    </row>
    <row r="45" spans="3:12" ht="115.8" thickBot="1" x14ac:dyDescent="0.35">
      <c r="C45" s="14" t="s">
        <v>75</v>
      </c>
      <c r="D45" s="44" t="s">
        <v>329</v>
      </c>
      <c r="E45" s="6" t="s">
        <v>108</v>
      </c>
      <c r="F45" s="8"/>
      <c r="G45" s="15"/>
      <c r="H45" s="8"/>
      <c r="I45" s="15" t="s">
        <v>83</v>
      </c>
      <c r="J45" s="6"/>
      <c r="K45" s="15" t="s">
        <v>147</v>
      </c>
      <c r="L45" s="15"/>
    </row>
    <row r="46" spans="3:12" ht="43.8" thickBot="1" x14ac:dyDescent="0.35">
      <c r="C46" s="14" t="s">
        <v>77</v>
      </c>
      <c r="D46" s="8" t="s">
        <v>328</v>
      </c>
      <c r="E46" s="6" t="s">
        <v>117</v>
      </c>
      <c r="F46" s="8"/>
      <c r="G46" s="15" t="s">
        <v>197</v>
      </c>
      <c r="H46" s="8"/>
      <c r="I46" s="8" t="s">
        <v>84</v>
      </c>
      <c r="J46" s="6"/>
      <c r="K46" s="8"/>
      <c r="L46" s="15" t="s">
        <v>167</v>
      </c>
    </row>
    <row r="47" spans="3:12" ht="87" thickBot="1" x14ac:dyDescent="0.35">
      <c r="C47" s="14" t="s">
        <v>76</v>
      </c>
      <c r="D47" s="2" t="s">
        <v>310</v>
      </c>
      <c r="E47" s="6" t="s">
        <v>106</v>
      </c>
      <c r="F47" s="58" t="s">
        <v>106</v>
      </c>
      <c r="G47" s="52"/>
      <c r="H47" s="30" t="s">
        <v>390</v>
      </c>
      <c r="I47" s="8" t="s">
        <v>85</v>
      </c>
      <c r="J47" s="50"/>
      <c r="K47" s="49"/>
      <c r="L47" s="30" t="s">
        <v>363</v>
      </c>
    </row>
    <row r="48" spans="3:12" ht="15" thickBot="1" x14ac:dyDescent="0.35">
      <c r="C48" s="13" t="s">
        <v>78</v>
      </c>
      <c r="D48" s="4"/>
      <c r="E48" s="4"/>
      <c r="F48" s="8"/>
      <c r="G48" s="15"/>
      <c r="H48" s="8"/>
      <c r="I48" s="8"/>
      <c r="J48" s="26"/>
      <c r="K48" s="8"/>
      <c r="L48" s="15"/>
    </row>
    <row r="49" spans="3:13" ht="15" thickBot="1" x14ac:dyDescent="0.35">
      <c r="C49" s="4" t="s">
        <v>74</v>
      </c>
      <c r="D49" s="4" t="s">
        <v>327</v>
      </c>
      <c r="E49" s="4"/>
      <c r="F49" s="8"/>
      <c r="G49" s="8"/>
      <c r="H49" s="8"/>
      <c r="I49" s="12" t="s">
        <v>86</v>
      </c>
      <c r="J49" s="26"/>
      <c r="K49" s="8"/>
      <c r="L49" s="15"/>
    </row>
    <row r="50" spans="3:13" ht="44.4" customHeight="1" thickBot="1" x14ac:dyDescent="0.35">
      <c r="C50" s="13" t="s">
        <v>79</v>
      </c>
      <c r="D50" s="4"/>
      <c r="E50" s="4" t="s">
        <v>119</v>
      </c>
      <c r="F50" s="8"/>
      <c r="G50" s="15"/>
      <c r="H50" s="8"/>
      <c r="I50" s="8"/>
      <c r="J50" s="26"/>
      <c r="K50" s="8"/>
      <c r="L50" s="15"/>
    </row>
    <row r="51" spans="3:13" ht="29.4" thickBot="1" x14ac:dyDescent="0.35">
      <c r="C51" s="14" t="s">
        <v>80</v>
      </c>
      <c r="D51" s="4"/>
      <c r="E51" s="4"/>
      <c r="F51" s="8"/>
      <c r="G51" s="15" t="s">
        <v>196</v>
      </c>
      <c r="H51" s="8"/>
      <c r="I51" s="8" t="s">
        <v>87</v>
      </c>
      <c r="J51" s="26"/>
      <c r="K51" s="8"/>
      <c r="L51" s="15"/>
    </row>
    <row r="52" spans="3:13" ht="144.6" thickBot="1" x14ac:dyDescent="0.35">
      <c r="C52" s="14" t="s">
        <v>75</v>
      </c>
      <c r="D52" s="4"/>
      <c r="E52" s="4"/>
      <c r="F52" s="8"/>
      <c r="G52" s="15"/>
      <c r="H52" s="8"/>
      <c r="I52" s="10" t="s">
        <v>406</v>
      </c>
      <c r="J52" s="26"/>
      <c r="K52" s="8"/>
      <c r="L52" s="15"/>
    </row>
    <row r="53" spans="3:13" ht="15" thickBot="1" x14ac:dyDescent="0.35">
      <c r="C53" s="14" t="s">
        <v>88</v>
      </c>
      <c r="D53" s="4"/>
      <c r="E53" s="4"/>
      <c r="F53" s="8"/>
      <c r="G53" s="8"/>
      <c r="H53" s="8"/>
      <c r="I53" s="8" t="s">
        <v>89</v>
      </c>
      <c r="J53" s="26"/>
      <c r="K53" s="8"/>
      <c r="L53" s="15"/>
    </row>
    <row r="54" spans="3:13" ht="29.4" thickBot="1" x14ac:dyDescent="0.35">
      <c r="C54" s="14" t="s">
        <v>81</v>
      </c>
      <c r="D54" s="4"/>
      <c r="E54" s="4"/>
      <c r="F54" s="8"/>
      <c r="G54" s="8"/>
      <c r="H54" s="8"/>
      <c r="I54" s="8" t="s">
        <v>91</v>
      </c>
      <c r="J54" s="26"/>
      <c r="K54" s="8"/>
      <c r="L54" s="15" t="s">
        <v>177</v>
      </c>
    </row>
    <row r="55" spans="3:13" ht="159" thickBot="1" x14ac:dyDescent="0.35">
      <c r="C55" s="17" t="s">
        <v>99</v>
      </c>
      <c r="D55" s="18"/>
      <c r="E55" s="18"/>
      <c r="F55" s="63"/>
      <c r="G55" s="31" t="s">
        <v>219</v>
      </c>
      <c r="H55" s="18"/>
      <c r="I55" s="31" t="s">
        <v>218</v>
      </c>
      <c r="J55" s="32" t="s">
        <v>407</v>
      </c>
      <c r="K55" s="41" t="s">
        <v>408</v>
      </c>
      <c r="L55" s="56" t="s">
        <v>409</v>
      </c>
      <c r="M55" t="s">
        <v>333</v>
      </c>
    </row>
    <row r="56" spans="3:13" ht="15" thickBot="1" x14ac:dyDescent="0.35">
      <c r="C56" s="16" t="s">
        <v>123</v>
      </c>
      <c r="D56" s="20">
        <v>6750</v>
      </c>
      <c r="E56" s="20" t="s">
        <v>127</v>
      </c>
      <c r="F56" s="8"/>
      <c r="G56" s="20">
        <v>50000</v>
      </c>
      <c r="H56" s="24"/>
      <c r="I56" s="20">
        <v>28821.43</v>
      </c>
      <c r="J56" s="27" t="s">
        <v>187</v>
      </c>
      <c r="K56" s="39">
        <v>50405.04</v>
      </c>
      <c r="L56" s="45">
        <v>50000</v>
      </c>
      <c r="M56" s="46">
        <v>68000</v>
      </c>
    </row>
    <row r="57" spans="3:13" ht="15" thickBot="1" x14ac:dyDescent="0.35">
      <c r="C57" s="16" t="s">
        <v>159</v>
      </c>
      <c r="D57" s="20"/>
      <c r="E57" s="20"/>
      <c r="F57" s="20"/>
      <c r="G57" s="20"/>
      <c r="H57" s="24"/>
      <c r="I57" s="20"/>
      <c r="J57" s="27"/>
      <c r="K57" s="39"/>
      <c r="L57" s="45"/>
      <c r="M57" s="47">
        <f>M56*0.6</f>
        <v>40800</v>
      </c>
    </row>
    <row r="58" spans="3:13" ht="15" thickBot="1" x14ac:dyDescent="0.35">
      <c r="C58" s="16" t="s">
        <v>158</v>
      </c>
      <c r="D58" s="20"/>
      <c r="E58" s="20"/>
      <c r="F58" s="20"/>
      <c r="G58" s="20"/>
      <c r="H58" s="24">
        <v>495</v>
      </c>
      <c r="I58" s="20"/>
      <c r="J58" s="27"/>
      <c r="K58" s="39"/>
      <c r="L58" s="45"/>
    </row>
    <row r="59" spans="3:13" ht="15" thickBot="1" x14ac:dyDescent="0.35">
      <c r="C59" s="22" t="s">
        <v>122</v>
      </c>
      <c r="D59" s="20"/>
      <c r="E59" s="20"/>
      <c r="F59" s="20"/>
      <c r="G59" s="20"/>
      <c r="H59" s="24">
        <v>2100</v>
      </c>
      <c r="I59" s="20">
        <v>4000</v>
      </c>
      <c r="J59" s="27">
        <v>300</v>
      </c>
      <c r="K59" s="39"/>
      <c r="L59" s="45"/>
    </row>
    <row r="60" spans="3:13" ht="15" thickBot="1" x14ac:dyDescent="0.35">
      <c r="C60" s="21" t="s">
        <v>124</v>
      </c>
      <c r="D60" s="20">
        <v>350</v>
      </c>
      <c r="E60" s="20"/>
      <c r="F60" s="20"/>
      <c r="G60" s="20"/>
      <c r="H60" s="24"/>
      <c r="I60" s="20"/>
      <c r="J60" s="27"/>
      <c r="K60" s="39"/>
      <c r="L60" s="45"/>
    </row>
    <row r="61" spans="3:13" ht="15" thickBot="1" x14ac:dyDescent="0.35">
      <c r="C61" s="21" t="s">
        <v>125</v>
      </c>
      <c r="D61" s="20"/>
      <c r="E61" s="20"/>
      <c r="F61" s="20">
        <v>11215</v>
      </c>
      <c r="G61" s="20"/>
      <c r="H61" s="24"/>
      <c r="I61" s="20">
        <v>16000</v>
      </c>
      <c r="J61" s="27"/>
      <c r="K61" s="39"/>
      <c r="L61" s="45"/>
    </row>
    <row r="62" spans="3:13" ht="15" thickBot="1" x14ac:dyDescent="0.35">
      <c r="C62" s="21" t="s">
        <v>129</v>
      </c>
      <c r="D62" s="20"/>
      <c r="E62" s="20">
        <v>800</v>
      </c>
      <c r="F62" s="8"/>
      <c r="G62" s="20"/>
      <c r="H62" s="24"/>
      <c r="I62" s="20"/>
      <c r="J62" s="27">
        <v>1299</v>
      </c>
      <c r="K62" s="39"/>
      <c r="L62" s="45"/>
    </row>
    <row r="63" spans="3:13" ht="15" thickBot="1" x14ac:dyDescent="0.35">
      <c r="C63" s="20" t="s">
        <v>130</v>
      </c>
      <c r="D63" s="20"/>
      <c r="E63" s="20">
        <v>700</v>
      </c>
      <c r="F63" s="8"/>
      <c r="G63" s="20"/>
      <c r="H63" s="24"/>
      <c r="I63" s="20"/>
      <c r="J63" s="27">
        <v>13400</v>
      </c>
      <c r="K63" s="39"/>
      <c r="L63" s="45">
        <v>1299</v>
      </c>
    </row>
    <row r="64" spans="3:13" ht="15" thickBot="1" x14ac:dyDescent="0.35">
      <c r="C64" s="21" t="s">
        <v>131</v>
      </c>
      <c r="D64" s="20"/>
      <c r="E64" s="20">
        <v>520</v>
      </c>
      <c r="F64" s="8"/>
      <c r="G64" s="20"/>
      <c r="H64" s="24">
        <v>5700</v>
      </c>
      <c r="I64" s="20"/>
      <c r="J64" s="27"/>
      <c r="K64" s="39"/>
      <c r="L64" s="45">
        <v>1000</v>
      </c>
    </row>
    <row r="65" spans="3:12" ht="15" thickBot="1" x14ac:dyDescent="0.35">
      <c r="C65" s="21" t="s">
        <v>132</v>
      </c>
      <c r="D65" s="20"/>
      <c r="E65" s="20">
        <v>360</v>
      </c>
      <c r="F65" s="8"/>
      <c r="G65" s="20"/>
      <c r="H65" s="24">
        <v>3400</v>
      </c>
      <c r="I65" s="20"/>
      <c r="J65" s="27">
        <v>2600</v>
      </c>
      <c r="K65" s="39"/>
      <c r="L65" s="45">
        <v>1500</v>
      </c>
    </row>
    <row r="66" spans="3:12" ht="15" thickBot="1" x14ac:dyDescent="0.35">
      <c r="C66" s="21" t="s">
        <v>282</v>
      </c>
      <c r="E66" s="20"/>
      <c r="F66" s="20"/>
      <c r="G66" s="20"/>
      <c r="H66" s="24"/>
      <c r="I66" s="20">
        <v>200</v>
      </c>
      <c r="J66" s="27"/>
      <c r="K66" s="39">
        <v>175</v>
      </c>
      <c r="L66" s="45"/>
    </row>
    <row r="67" spans="3:12" ht="15" thickBot="1" x14ac:dyDescent="0.35">
      <c r="C67" s="21" t="s">
        <v>283</v>
      </c>
      <c r="E67" s="20"/>
      <c r="F67" s="20"/>
      <c r="G67" s="20"/>
      <c r="H67" s="20">
        <f>H68*0.6</f>
        <v>7017</v>
      </c>
      <c r="I67" s="20">
        <f>I68+(I68*0.21)</f>
        <v>59315.9303</v>
      </c>
      <c r="J67" s="28">
        <f>J68*0.92</f>
        <v>47471.08</v>
      </c>
      <c r="K67" s="39">
        <f>K68+(K68*0.21)</f>
        <v>61201.848400000003</v>
      </c>
      <c r="L67" s="40">
        <f>(L68*1.1)*0.6</f>
        <v>35507.339999999997</v>
      </c>
    </row>
    <row r="68" spans="3:12" ht="15" thickBot="1" x14ac:dyDescent="0.35">
      <c r="C68" s="19" t="s">
        <v>137</v>
      </c>
      <c r="D68" s="20">
        <f>SUM(D56:D66)</f>
        <v>7100</v>
      </c>
      <c r="E68" s="20">
        <f>SUM(E56:E66)+9700</f>
        <v>12080</v>
      </c>
      <c r="F68" s="20">
        <f>SUM(F57:F66)</f>
        <v>11215</v>
      </c>
      <c r="G68" s="20">
        <f t="shared" ref="G68:I68" si="0">SUM(G56:G66)</f>
        <v>50000</v>
      </c>
      <c r="H68" s="24">
        <f t="shared" si="0"/>
        <v>11695</v>
      </c>
      <c r="I68" s="20">
        <f t="shared" si="0"/>
        <v>49021.43</v>
      </c>
      <c r="J68" s="27">
        <f>SUM(J56:J66)+34000</f>
        <v>51599</v>
      </c>
      <c r="K68" s="39">
        <f>SUM(K56:K66)</f>
        <v>50580.04</v>
      </c>
      <c r="L68" s="45">
        <f>SUM(L56:L66)</f>
        <v>53799</v>
      </c>
    </row>
    <row r="69" spans="3:12" ht="100.8" x14ac:dyDescent="0.3">
      <c r="C69" s="9" t="s">
        <v>427</v>
      </c>
      <c r="D69" s="1" t="s">
        <v>437</v>
      </c>
      <c r="E69" s="1" t="s">
        <v>419</v>
      </c>
      <c r="F69" s="1" t="s">
        <v>347</v>
      </c>
      <c r="G69" s="10" t="s">
        <v>93</v>
      </c>
      <c r="H69" s="1" t="s">
        <v>126</v>
      </c>
      <c r="L69" s="10" t="s">
        <v>332</v>
      </c>
    </row>
    <row r="70" spans="3:12" ht="57.6" x14ac:dyDescent="0.3">
      <c r="C70" s="23" t="s">
        <v>128</v>
      </c>
      <c r="D70" s="10" t="s">
        <v>186</v>
      </c>
      <c r="E70"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461A-C2C4-4A0F-A471-981A619F26C9}">
  <dimension ref="A1:L41"/>
  <sheetViews>
    <sheetView tabSelected="1" zoomScale="55" zoomScaleNormal="55" workbookViewId="0">
      <pane ySplit="1" topLeftCell="A2" activePane="bottomLeft" state="frozen"/>
      <selection pane="bottomLeft" activeCell="B11" sqref="B11"/>
    </sheetView>
  </sheetViews>
  <sheetFormatPr defaultColWidth="30.77734375" defaultRowHeight="21" x14ac:dyDescent="0.4"/>
  <cols>
    <col min="1" max="1" width="43.21875" style="67" bestFit="1" customWidth="1"/>
    <col min="2" max="10" width="30.77734375" style="68" customWidth="1"/>
  </cols>
  <sheetData>
    <row r="1" spans="1:12" s="65" customFormat="1" ht="45" thickBot="1" x14ac:dyDescent="0.35">
      <c r="A1" s="69" t="s">
        <v>33</v>
      </c>
      <c r="B1" s="70" t="s">
        <v>34</v>
      </c>
      <c r="C1" s="70" t="s">
        <v>35</v>
      </c>
      <c r="D1" s="70" t="s">
        <v>100</v>
      </c>
      <c r="E1" s="71" t="s">
        <v>188</v>
      </c>
      <c r="F1" s="72" t="s">
        <v>386</v>
      </c>
      <c r="G1" s="70" t="s">
        <v>52</v>
      </c>
      <c r="H1" s="71" t="s">
        <v>36</v>
      </c>
      <c r="I1" s="72" t="s">
        <v>481</v>
      </c>
      <c r="J1" s="72" t="s">
        <v>160</v>
      </c>
      <c r="K1" s="65" t="s">
        <v>563</v>
      </c>
      <c r="L1" s="65" t="s">
        <v>564</v>
      </c>
    </row>
    <row r="2" spans="1:12" s="65" customFormat="1" ht="42" customHeight="1" thickBot="1" x14ac:dyDescent="0.35">
      <c r="A2" s="73" t="s">
        <v>37</v>
      </c>
      <c r="B2" s="74" t="s">
        <v>38</v>
      </c>
      <c r="C2" s="74" t="s">
        <v>39</v>
      </c>
      <c r="D2" s="74" t="s">
        <v>40</v>
      </c>
      <c r="E2" s="75" t="s">
        <v>41</v>
      </c>
      <c r="F2" s="72" t="s">
        <v>42</v>
      </c>
      <c r="G2" s="74" t="s">
        <v>43</v>
      </c>
      <c r="H2" s="75" t="s">
        <v>44</v>
      </c>
      <c r="I2" s="72" t="s">
        <v>138</v>
      </c>
      <c r="J2" s="72" t="s">
        <v>162</v>
      </c>
    </row>
    <row r="3" spans="1:12" s="65" customFormat="1" ht="21" customHeight="1" thickBot="1" x14ac:dyDescent="0.35">
      <c r="A3" s="76" t="s">
        <v>411</v>
      </c>
      <c r="B3" s="77" t="s">
        <v>46</v>
      </c>
      <c r="C3" s="77" t="s">
        <v>47</v>
      </c>
      <c r="D3" s="78" t="s">
        <v>48</v>
      </c>
      <c r="E3" s="78" t="s">
        <v>49</v>
      </c>
      <c r="F3" s="79" t="s">
        <v>50</v>
      </c>
      <c r="G3" s="78" t="s">
        <v>49</v>
      </c>
      <c r="H3" s="80" t="s">
        <v>51</v>
      </c>
      <c r="I3" s="79" t="s">
        <v>139</v>
      </c>
      <c r="J3" s="79" t="s">
        <v>161</v>
      </c>
    </row>
    <row r="4" spans="1:12" ht="21" customHeight="1" thickBot="1" x14ac:dyDescent="0.35">
      <c r="A4" s="76" t="s">
        <v>2</v>
      </c>
      <c r="B4" s="81" t="s">
        <v>5</v>
      </c>
      <c r="C4" s="82" t="s">
        <v>5</v>
      </c>
      <c r="D4" s="83" t="s">
        <v>412</v>
      </c>
      <c r="E4" s="83" t="s">
        <v>541</v>
      </c>
      <c r="F4" s="84" t="s">
        <v>414</v>
      </c>
      <c r="G4" s="83" t="s">
        <v>57</v>
      </c>
      <c r="H4" s="82" t="s">
        <v>424</v>
      </c>
      <c r="I4" s="83" t="s">
        <v>140</v>
      </c>
      <c r="J4" s="83" t="s">
        <v>170</v>
      </c>
    </row>
    <row r="5" spans="1:12" ht="21" customHeight="1" thickBot="1" x14ac:dyDescent="0.35">
      <c r="A5" s="76" t="s">
        <v>4</v>
      </c>
      <c r="B5" s="81" t="s">
        <v>307</v>
      </c>
      <c r="C5" s="82" t="s">
        <v>102</v>
      </c>
      <c r="D5" s="83" t="s">
        <v>413</v>
      </c>
      <c r="E5" s="83" t="s">
        <v>415</v>
      </c>
      <c r="F5" s="83" t="s">
        <v>558</v>
      </c>
      <c r="G5" s="83" t="s">
        <v>58</v>
      </c>
      <c r="H5" s="82" t="s">
        <v>425</v>
      </c>
      <c r="I5" s="83" t="s">
        <v>141</v>
      </c>
      <c r="J5" s="83" t="s">
        <v>171</v>
      </c>
    </row>
    <row r="6" spans="1:12" ht="30.6" customHeight="1" thickBot="1" x14ac:dyDescent="0.35">
      <c r="A6" s="76" t="s">
        <v>560</v>
      </c>
      <c r="B6" s="81" t="s">
        <v>416</v>
      </c>
      <c r="C6" s="82" t="s">
        <v>416</v>
      </c>
      <c r="D6" s="83" t="s">
        <v>346</v>
      </c>
      <c r="E6" s="83" t="s">
        <v>416</v>
      </c>
      <c r="F6" s="81" t="s">
        <v>346</v>
      </c>
      <c r="G6" s="83" t="s">
        <v>416</v>
      </c>
      <c r="H6" s="82" t="s">
        <v>416</v>
      </c>
      <c r="I6" s="83" t="s">
        <v>346</v>
      </c>
      <c r="J6" s="81" t="s">
        <v>346</v>
      </c>
    </row>
    <row r="7" spans="1:12" ht="30.6" customHeight="1" thickBot="1" x14ac:dyDescent="0.35">
      <c r="A7" s="76" t="s">
        <v>561</v>
      </c>
      <c r="B7" s="81" t="s">
        <v>346</v>
      </c>
      <c r="C7" s="82" t="s">
        <v>346</v>
      </c>
      <c r="D7" s="83" t="s">
        <v>346</v>
      </c>
      <c r="E7" s="83" t="s">
        <v>346</v>
      </c>
      <c r="F7" s="81" t="s">
        <v>346</v>
      </c>
      <c r="G7" s="83" t="s">
        <v>559</v>
      </c>
      <c r="H7" s="82" t="s">
        <v>416</v>
      </c>
      <c r="I7" s="83" t="s">
        <v>346</v>
      </c>
      <c r="J7" s="81" t="s">
        <v>346</v>
      </c>
    </row>
    <row r="8" spans="1:12" ht="30.6" customHeight="1" thickBot="1" x14ac:dyDescent="0.35">
      <c r="A8" s="76" t="s">
        <v>562</v>
      </c>
      <c r="B8" s="81" t="s">
        <v>346</v>
      </c>
      <c r="C8" s="82" t="s">
        <v>346</v>
      </c>
      <c r="D8" s="83" t="s">
        <v>346</v>
      </c>
      <c r="E8" s="83" t="s">
        <v>416</v>
      </c>
      <c r="F8" s="81" t="s">
        <v>346</v>
      </c>
      <c r="G8" s="83" t="s">
        <v>16</v>
      </c>
      <c r="H8" s="82" t="s">
        <v>346</v>
      </c>
      <c r="I8" s="83" t="s">
        <v>416</v>
      </c>
      <c r="J8" s="81" t="s">
        <v>346</v>
      </c>
    </row>
    <row r="9" spans="1:12" ht="40.200000000000003" thickBot="1" x14ac:dyDescent="0.35">
      <c r="A9" s="76" t="s">
        <v>11</v>
      </c>
      <c r="B9" s="81" t="s">
        <v>429</v>
      </c>
      <c r="C9" s="82" t="s">
        <v>430</v>
      </c>
      <c r="D9" s="83" t="s">
        <v>431</v>
      </c>
      <c r="E9" s="83" t="s">
        <v>432</v>
      </c>
      <c r="F9" s="83" t="s">
        <v>538</v>
      </c>
      <c r="G9" s="83" t="s">
        <v>433</v>
      </c>
      <c r="H9" s="82"/>
      <c r="I9" s="83" t="s">
        <v>142</v>
      </c>
      <c r="J9" s="83" t="s">
        <v>420</v>
      </c>
    </row>
    <row r="10" spans="1:12" ht="28.8" customHeight="1" thickBot="1" x14ac:dyDescent="0.35">
      <c r="A10" s="76" t="s">
        <v>319</v>
      </c>
      <c r="B10" s="100">
        <v>45778</v>
      </c>
      <c r="C10" s="82">
        <v>1</v>
      </c>
      <c r="D10" s="85" t="s">
        <v>426</v>
      </c>
      <c r="E10" s="83">
        <v>1</v>
      </c>
      <c r="F10" s="83" t="s">
        <v>538</v>
      </c>
      <c r="G10" s="83" t="s">
        <v>421</v>
      </c>
      <c r="H10" s="82">
        <v>1</v>
      </c>
      <c r="I10" s="83" t="s">
        <v>422</v>
      </c>
      <c r="J10" s="83">
        <v>1</v>
      </c>
    </row>
    <row r="11" spans="1:12" ht="45.6" customHeight="1" thickBot="1" x14ac:dyDescent="0.35">
      <c r="A11" s="76" t="s">
        <v>318</v>
      </c>
      <c r="B11" s="83" t="s">
        <v>315</v>
      </c>
      <c r="C11" s="82" t="s">
        <v>353</v>
      </c>
      <c r="D11" s="83" t="s">
        <v>423</v>
      </c>
      <c r="E11" s="83" t="s">
        <v>542</v>
      </c>
      <c r="F11" s="83" t="s">
        <v>498</v>
      </c>
      <c r="G11" s="83" t="s">
        <v>499</v>
      </c>
      <c r="H11" s="82" t="s">
        <v>565</v>
      </c>
      <c r="I11" s="83" t="s">
        <v>539</v>
      </c>
      <c r="J11" s="83" t="s">
        <v>355</v>
      </c>
    </row>
    <row r="12" spans="1:12" ht="159" thickBot="1" x14ac:dyDescent="0.35">
      <c r="A12" s="76" t="s">
        <v>59</v>
      </c>
      <c r="B12" s="81" t="s">
        <v>459</v>
      </c>
      <c r="C12" s="82"/>
      <c r="D12" s="83" t="s">
        <v>460</v>
      </c>
      <c r="E12" s="83"/>
      <c r="F12" s="83"/>
      <c r="G12" s="83" t="s">
        <v>428</v>
      </c>
      <c r="H12" s="82" t="s">
        <v>185</v>
      </c>
      <c r="I12" s="83" t="s">
        <v>482</v>
      </c>
      <c r="J12" s="83" t="s">
        <v>540</v>
      </c>
    </row>
    <row r="13" spans="1:12" ht="218.4" thickBot="1" x14ac:dyDescent="0.45">
      <c r="A13" s="76" t="s">
        <v>60</v>
      </c>
      <c r="B13" s="81" t="s">
        <v>461</v>
      </c>
      <c r="C13" s="82"/>
      <c r="D13" s="83" t="s">
        <v>460</v>
      </c>
      <c r="E13" s="83" t="s">
        <v>483</v>
      </c>
      <c r="F13" s="95" t="s">
        <v>480</v>
      </c>
      <c r="G13" s="83" t="s">
        <v>438</v>
      </c>
      <c r="H13" s="82" t="s">
        <v>439</v>
      </c>
      <c r="I13" s="66"/>
      <c r="J13" s="83" t="s">
        <v>174</v>
      </c>
    </row>
    <row r="14" spans="1:12" ht="40.200000000000003" thickBot="1" x14ac:dyDescent="0.35">
      <c r="A14" s="76" t="s">
        <v>450</v>
      </c>
      <c r="B14" s="81" t="s">
        <v>308</v>
      </c>
      <c r="C14" s="82" t="s">
        <v>453</v>
      </c>
      <c r="D14" s="83" t="s">
        <v>454</v>
      </c>
      <c r="E14" s="83" t="s">
        <v>455</v>
      </c>
      <c r="F14" s="83" t="s">
        <v>456</v>
      </c>
      <c r="G14" s="83" t="s">
        <v>54</v>
      </c>
      <c r="H14" s="82" t="s">
        <v>457</v>
      </c>
      <c r="I14" s="83" t="s">
        <v>458</v>
      </c>
      <c r="J14" s="83" t="s">
        <v>510</v>
      </c>
    </row>
    <row r="15" spans="1:12" ht="20.399999999999999" thickBot="1" x14ac:dyDescent="0.35">
      <c r="A15" s="76" t="s">
        <v>451</v>
      </c>
      <c r="B15" s="81">
        <v>10</v>
      </c>
      <c r="C15" s="82">
        <v>10.9</v>
      </c>
      <c r="D15" s="83">
        <v>15</v>
      </c>
      <c r="E15" s="83" t="s">
        <v>464</v>
      </c>
      <c r="F15" s="83">
        <v>5</v>
      </c>
      <c r="G15" s="83">
        <v>13</v>
      </c>
      <c r="H15" s="82" t="s">
        <v>465</v>
      </c>
      <c r="I15" s="83">
        <v>8</v>
      </c>
      <c r="J15" s="83">
        <v>14</v>
      </c>
    </row>
    <row r="16" spans="1:12" ht="238.2" thickBot="1" x14ac:dyDescent="0.35">
      <c r="A16" s="76" t="s">
        <v>434</v>
      </c>
      <c r="B16" s="81" t="s">
        <v>435</v>
      </c>
      <c r="C16" s="82" t="s">
        <v>484</v>
      </c>
      <c r="D16" s="83" t="s">
        <v>508</v>
      </c>
      <c r="E16" s="83" t="s">
        <v>441</v>
      </c>
      <c r="F16" s="83" t="s">
        <v>443</v>
      </c>
      <c r="G16" s="83" t="s">
        <v>445</v>
      </c>
      <c r="H16" s="83" t="s">
        <v>13</v>
      </c>
      <c r="I16" s="83" t="s">
        <v>447</v>
      </c>
      <c r="J16" s="83" t="s">
        <v>448</v>
      </c>
    </row>
    <row r="17" spans="1:10" ht="218.4" thickBot="1" x14ac:dyDescent="0.35">
      <c r="A17" s="76" t="s">
        <v>442</v>
      </c>
      <c r="B17" s="81" t="s">
        <v>436</v>
      </c>
      <c r="C17" s="82" t="s">
        <v>485</v>
      </c>
      <c r="D17" s="83" t="s">
        <v>440</v>
      </c>
      <c r="E17" s="83" t="s">
        <v>509</v>
      </c>
      <c r="F17" s="83" t="s">
        <v>444</v>
      </c>
      <c r="G17" s="86" t="s">
        <v>446</v>
      </c>
      <c r="H17" s="87"/>
      <c r="I17" s="83" t="s">
        <v>452</v>
      </c>
      <c r="J17" s="83" t="s">
        <v>449</v>
      </c>
    </row>
    <row r="18" spans="1:10" ht="139.19999999999999" thickBot="1" x14ac:dyDescent="0.35">
      <c r="A18" s="76" t="s">
        <v>121</v>
      </c>
      <c r="B18" s="81" t="s">
        <v>466</v>
      </c>
      <c r="C18" s="82" t="s">
        <v>555</v>
      </c>
      <c r="D18" s="83" t="s">
        <v>556</v>
      </c>
      <c r="E18" s="86"/>
      <c r="F18" s="83" t="s">
        <v>410</v>
      </c>
      <c r="G18" s="83"/>
      <c r="H18" s="82"/>
      <c r="I18" s="83"/>
      <c r="J18" s="83" t="s">
        <v>557</v>
      </c>
    </row>
    <row r="19" spans="1:10" ht="99.6" thickBot="1" x14ac:dyDescent="0.35">
      <c r="A19" s="76" t="s">
        <v>31</v>
      </c>
      <c r="B19" s="81" t="s">
        <v>552</v>
      </c>
      <c r="C19" s="82" t="s">
        <v>105</v>
      </c>
      <c r="D19" s="83" t="s">
        <v>405</v>
      </c>
      <c r="E19" s="83" t="s">
        <v>189</v>
      </c>
      <c r="F19" s="83" t="s">
        <v>92</v>
      </c>
      <c r="G19" s="98" t="s">
        <v>553</v>
      </c>
      <c r="H19" s="82" t="s">
        <v>479</v>
      </c>
      <c r="I19" s="99" t="s">
        <v>554</v>
      </c>
      <c r="J19" s="83" t="s">
        <v>362</v>
      </c>
    </row>
    <row r="20" spans="1:10" ht="99.6" thickBot="1" x14ac:dyDescent="0.35">
      <c r="A20" s="76" t="s">
        <v>30</v>
      </c>
      <c r="B20" s="81" t="s">
        <v>517</v>
      </c>
      <c r="C20" s="82" t="s">
        <v>518</v>
      </c>
      <c r="D20" s="83" t="s">
        <v>519</v>
      </c>
      <c r="E20" s="83" t="s">
        <v>520</v>
      </c>
      <c r="F20" s="83" t="s">
        <v>522</v>
      </c>
      <c r="G20" s="83"/>
      <c r="H20" s="82"/>
      <c r="I20" s="83" t="s">
        <v>515</v>
      </c>
      <c r="J20" s="83" t="s">
        <v>523</v>
      </c>
    </row>
    <row r="21" spans="1:10" ht="218.4" thickBot="1" x14ac:dyDescent="0.35">
      <c r="A21" s="76" t="s">
        <v>493</v>
      </c>
      <c r="B21" s="81" t="s">
        <v>467</v>
      </c>
      <c r="C21" s="82" t="s">
        <v>103</v>
      </c>
      <c r="D21" s="83" t="s">
        <v>521</v>
      </c>
      <c r="E21" s="83"/>
      <c r="F21" s="83"/>
      <c r="G21" s="83"/>
      <c r="H21" s="82"/>
      <c r="I21" s="83" t="s">
        <v>150</v>
      </c>
      <c r="J21" s="83" t="s">
        <v>169</v>
      </c>
    </row>
    <row r="22" spans="1:10" ht="119.4" thickBot="1" x14ac:dyDescent="0.35">
      <c r="A22" s="76" t="s">
        <v>96</v>
      </c>
      <c r="B22" s="81" t="s">
        <v>469</v>
      </c>
      <c r="C22" s="81" t="s">
        <v>16</v>
      </c>
      <c r="D22" s="83" t="s">
        <v>524</v>
      </c>
      <c r="E22" s="83"/>
      <c r="F22" s="86" t="s">
        <v>346</v>
      </c>
      <c r="G22" s="83" t="s">
        <v>97</v>
      </c>
      <c r="H22" s="82"/>
      <c r="I22" s="83"/>
      <c r="J22" s="83" t="s">
        <v>468</v>
      </c>
    </row>
    <row r="23" spans="1:10" ht="178.8" thickBot="1" x14ac:dyDescent="0.35">
      <c r="A23" s="93" t="s">
        <v>73</v>
      </c>
      <c r="B23" s="83" t="s">
        <v>324</v>
      </c>
      <c r="C23" s="82" t="s">
        <v>109</v>
      </c>
      <c r="D23" s="83"/>
      <c r="E23" s="83"/>
      <c r="F23" s="83"/>
      <c r="G23" s="83" t="s">
        <v>82</v>
      </c>
      <c r="H23" s="82"/>
      <c r="I23" s="83"/>
      <c r="J23" s="83"/>
    </row>
    <row r="24" spans="1:10" ht="159" thickBot="1" x14ac:dyDescent="0.35">
      <c r="A24" s="76" t="s">
        <v>504</v>
      </c>
      <c r="B24" s="81" t="s">
        <v>536</v>
      </c>
      <c r="C24" s="82" t="s">
        <v>537</v>
      </c>
      <c r="D24" s="89" t="s">
        <v>530</v>
      </c>
      <c r="E24" s="83" t="s">
        <v>531</v>
      </c>
      <c r="F24" s="83" t="s">
        <v>535</v>
      </c>
      <c r="G24" s="84" t="s">
        <v>512</v>
      </c>
      <c r="H24" s="94" t="s">
        <v>532</v>
      </c>
      <c r="I24" s="83" t="s">
        <v>534</v>
      </c>
      <c r="J24" s="84" t="s">
        <v>533</v>
      </c>
    </row>
    <row r="25" spans="1:10" ht="409.6" thickBot="1" x14ac:dyDescent="0.35">
      <c r="A25" s="76" t="s">
        <v>496</v>
      </c>
      <c r="B25" s="81" t="s">
        <v>462</v>
      </c>
      <c r="C25" s="82"/>
      <c r="D25" s="83" t="s">
        <v>403</v>
      </c>
      <c r="E25" s="83" t="s">
        <v>200</v>
      </c>
      <c r="F25" s="83"/>
      <c r="G25" s="83" t="s">
        <v>529</v>
      </c>
      <c r="H25" s="82"/>
      <c r="I25" s="83"/>
      <c r="J25" s="83"/>
    </row>
    <row r="26" spans="1:10" ht="218.4" thickBot="1" x14ac:dyDescent="0.35">
      <c r="A26" s="88" t="s">
        <v>75</v>
      </c>
      <c r="B26" s="83" t="s">
        <v>463</v>
      </c>
      <c r="C26" s="82" t="s">
        <v>108</v>
      </c>
      <c r="D26" s="83"/>
      <c r="E26" s="83"/>
      <c r="F26" s="83"/>
      <c r="G26" s="83" t="s">
        <v>513</v>
      </c>
      <c r="H26" s="82"/>
      <c r="I26" s="83" t="s">
        <v>147</v>
      </c>
      <c r="J26" s="83"/>
    </row>
    <row r="27" spans="1:10" ht="119.4" thickBot="1" x14ac:dyDescent="0.35">
      <c r="A27" s="88" t="s">
        <v>77</v>
      </c>
      <c r="B27" s="83" t="s">
        <v>328</v>
      </c>
      <c r="C27" s="82" t="s">
        <v>117</v>
      </c>
      <c r="D27" s="92" t="s">
        <v>505</v>
      </c>
      <c r="E27" s="83" t="s">
        <v>511</v>
      </c>
      <c r="F27" s="83"/>
      <c r="G27" s="83" t="s">
        <v>514</v>
      </c>
      <c r="H27" s="82"/>
      <c r="I27" s="83"/>
      <c r="J27" s="83" t="s">
        <v>167</v>
      </c>
    </row>
    <row r="28" spans="1:10" ht="159" thickBot="1" x14ac:dyDescent="0.35">
      <c r="A28" s="76" t="s">
        <v>497</v>
      </c>
      <c r="B28" s="81" t="s">
        <v>325</v>
      </c>
      <c r="C28" s="82"/>
      <c r="D28" s="83"/>
      <c r="E28" s="83" t="s">
        <v>201</v>
      </c>
      <c r="F28" s="83"/>
      <c r="G28" s="83" t="s">
        <v>66</v>
      </c>
      <c r="H28" s="82"/>
      <c r="I28" s="83"/>
      <c r="J28" s="83"/>
    </row>
    <row r="29" spans="1:10" ht="79.8" thickBot="1" x14ac:dyDescent="0.35">
      <c r="A29" s="88" t="s">
        <v>76</v>
      </c>
      <c r="B29" s="81" t="s">
        <v>551</v>
      </c>
      <c r="C29" s="82" t="s">
        <v>106</v>
      </c>
      <c r="D29" s="83" t="s">
        <v>506</v>
      </c>
      <c r="E29" s="83" t="s">
        <v>543</v>
      </c>
      <c r="F29" s="83" t="s">
        <v>390</v>
      </c>
      <c r="G29" s="83" t="s">
        <v>85</v>
      </c>
      <c r="H29" s="82"/>
      <c r="I29" s="83"/>
      <c r="J29" s="83" t="s">
        <v>550</v>
      </c>
    </row>
    <row r="30" spans="1:10" ht="99.6" thickBot="1" x14ac:dyDescent="0.35">
      <c r="A30" s="76" t="s">
        <v>17</v>
      </c>
      <c r="B30" s="81" t="s">
        <v>487</v>
      </c>
      <c r="C30" s="82" t="s">
        <v>486</v>
      </c>
      <c r="D30" s="83" t="s">
        <v>491</v>
      </c>
      <c r="E30" s="83" t="s">
        <v>516</v>
      </c>
      <c r="F30" s="83" t="s">
        <v>488</v>
      </c>
      <c r="G30" s="83" t="s">
        <v>489</v>
      </c>
      <c r="H30" s="83" t="s">
        <v>490</v>
      </c>
      <c r="I30" s="83"/>
      <c r="J30" s="83" t="s">
        <v>176</v>
      </c>
    </row>
    <row r="31" spans="1:10" ht="238.2" thickBot="1" x14ac:dyDescent="0.35">
      <c r="A31" s="76" t="s">
        <v>111</v>
      </c>
      <c r="B31" s="81" t="s">
        <v>416</v>
      </c>
      <c r="C31" s="82" t="s">
        <v>470</v>
      </c>
      <c r="D31" s="83" t="s">
        <v>471</v>
      </c>
      <c r="E31" s="83"/>
      <c r="F31" s="83" t="s">
        <v>114</v>
      </c>
      <c r="G31" s="83"/>
      <c r="H31" s="82"/>
      <c r="I31" s="83"/>
      <c r="J31" s="83" t="s">
        <v>346</v>
      </c>
    </row>
    <row r="32" spans="1:10" ht="79.8" thickBot="1" x14ac:dyDescent="0.35">
      <c r="A32" s="76" t="s">
        <v>492</v>
      </c>
      <c r="B32" s="81" t="s">
        <v>312</v>
      </c>
      <c r="C32" s="82" t="s">
        <v>472</v>
      </c>
      <c r="D32" s="83" t="s">
        <v>372</v>
      </c>
      <c r="E32" s="83" t="s">
        <v>473</v>
      </c>
      <c r="F32" s="83"/>
      <c r="G32" s="83"/>
      <c r="H32" s="82" t="s">
        <v>20</v>
      </c>
      <c r="I32" s="83"/>
      <c r="J32" s="83" t="s">
        <v>525</v>
      </c>
    </row>
    <row r="33" spans="1:10" ht="99.6" thickBot="1" x14ac:dyDescent="0.35">
      <c r="A33" s="76" t="s">
        <v>21</v>
      </c>
      <c r="B33" s="81"/>
      <c r="C33" s="82"/>
      <c r="D33" s="83" t="s">
        <v>474</v>
      </c>
      <c r="E33" s="83"/>
      <c r="F33" s="83" t="s">
        <v>16</v>
      </c>
      <c r="G33" s="83"/>
      <c r="H33" s="82" t="s">
        <v>16</v>
      </c>
      <c r="I33" s="83"/>
      <c r="J33" s="83"/>
    </row>
    <row r="34" spans="1:10" ht="79.8" thickBot="1" x14ac:dyDescent="0.35">
      <c r="A34" s="76" t="s">
        <v>475</v>
      </c>
      <c r="B34" s="81" t="s">
        <v>346</v>
      </c>
      <c r="C34" s="82" t="s">
        <v>416</v>
      </c>
      <c r="D34" s="83" t="s">
        <v>346</v>
      </c>
      <c r="E34" s="81" t="s">
        <v>346</v>
      </c>
      <c r="F34" s="83" t="s">
        <v>416</v>
      </c>
      <c r="G34" s="81" t="s">
        <v>346</v>
      </c>
      <c r="H34" s="82" t="s">
        <v>25</v>
      </c>
      <c r="I34" s="83" t="s">
        <v>346</v>
      </c>
      <c r="J34" s="83" t="s">
        <v>416</v>
      </c>
    </row>
    <row r="35" spans="1:10" ht="40.200000000000003" thickBot="1" x14ac:dyDescent="0.35">
      <c r="A35" s="76" t="s">
        <v>476</v>
      </c>
      <c r="B35" s="81" t="s">
        <v>346</v>
      </c>
      <c r="C35" s="82" t="s">
        <v>416</v>
      </c>
      <c r="D35" s="83" t="s">
        <v>346</v>
      </c>
      <c r="E35" s="81" t="s">
        <v>346</v>
      </c>
      <c r="F35" s="83" t="s">
        <v>526</v>
      </c>
      <c r="G35" s="81" t="s">
        <v>346</v>
      </c>
      <c r="H35" s="82" t="s">
        <v>27</v>
      </c>
      <c r="I35" s="83" t="s">
        <v>346</v>
      </c>
      <c r="J35" s="83" t="s">
        <v>477</v>
      </c>
    </row>
    <row r="36" spans="1:10" ht="258" thickBot="1" x14ac:dyDescent="0.35">
      <c r="A36" s="76" t="s">
        <v>280</v>
      </c>
      <c r="B36" s="81" t="s">
        <v>478</v>
      </c>
      <c r="C36" s="82" t="s">
        <v>116</v>
      </c>
      <c r="D36" s="83" t="s">
        <v>549</v>
      </c>
      <c r="E36" s="83"/>
      <c r="F36" s="83"/>
      <c r="G36" s="83"/>
      <c r="H36" s="82"/>
      <c r="I36" s="83"/>
      <c r="J36" s="83"/>
    </row>
    <row r="37" spans="1:10" ht="139.19999999999999" thickBot="1" x14ac:dyDescent="0.35">
      <c r="A37" s="88" t="s">
        <v>503</v>
      </c>
      <c r="B37" s="81" t="s">
        <v>501</v>
      </c>
      <c r="C37" s="82"/>
      <c r="D37" s="83" t="s">
        <v>507</v>
      </c>
      <c r="E37" s="83" t="s">
        <v>527</v>
      </c>
      <c r="F37" s="83"/>
      <c r="G37" s="83"/>
      <c r="H37" s="91" t="s">
        <v>500</v>
      </c>
      <c r="I37" s="83" t="s">
        <v>152</v>
      </c>
      <c r="J37" s="83" t="s">
        <v>502</v>
      </c>
    </row>
    <row r="38" spans="1:10" ht="79.8" thickBot="1" x14ac:dyDescent="0.35">
      <c r="A38" s="76" t="s">
        <v>495</v>
      </c>
      <c r="B38" s="81" t="s">
        <v>326</v>
      </c>
      <c r="C38" s="90" t="s">
        <v>494</v>
      </c>
      <c r="D38" s="83" t="s">
        <v>391</v>
      </c>
      <c r="E38" s="83" t="s">
        <v>191</v>
      </c>
      <c r="F38" s="83"/>
      <c r="G38" s="83" t="s">
        <v>71</v>
      </c>
      <c r="H38" s="82" t="s">
        <v>180</v>
      </c>
      <c r="I38" s="83" t="s">
        <v>528</v>
      </c>
      <c r="J38" s="83" t="s">
        <v>165</v>
      </c>
    </row>
    <row r="39" spans="1:10" ht="60" thickBot="1" x14ac:dyDescent="0.35">
      <c r="A39" s="76" t="s">
        <v>29</v>
      </c>
      <c r="B39" s="81" t="s">
        <v>548</v>
      </c>
      <c r="C39" s="83" t="s">
        <v>416</v>
      </c>
      <c r="D39" s="83" t="s">
        <v>346</v>
      </c>
      <c r="E39" s="83"/>
      <c r="F39" s="83"/>
      <c r="G39" s="83"/>
      <c r="H39" s="82"/>
      <c r="I39" s="83"/>
      <c r="J39" s="83" t="s">
        <v>168</v>
      </c>
    </row>
    <row r="40" spans="1:10" s="64" customFormat="1" ht="20.399999999999999" thickBot="1" x14ac:dyDescent="0.35">
      <c r="A40" s="76" t="s">
        <v>334</v>
      </c>
      <c r="B40" s="81" t="s">
        <v>335</v>
      </c>
      <c r="C40" s="82" t="s">
        <v>335</v>
      </c>
      <c r="D40" s="83" t="s">
        <v>388</v>
      </c>
      <c r="E40" s="83" t="s">
        <v>418</v>
      </c>
      <c r="F40" s="83" t="s">
        <v>417</v>
      </c>
      <c r="G40" s="83"/>
      <c r="H40" s="82"/>
      <c r="I40" s="83"/>
      <c r="J40" s="83" t="s">
        <v>417</v>
      </c>
    </row>
    <row r="41" spans="1:10" ht="20.399999999999999" thickBot="1" x14ac:dyDescent="0.35">
      <c r="A41" s="96" t="s">
        <v>544</v>
      </c>
      <c r="B41" s="97" t="s">
        <v>545</v>
      </c>
      <c r="C41" s="97" t="s">
        <v>545</v>
      </c>
      <c r="D41" s="97" t="s">
        <v>545</v>
      </c>
      <c r="E41" s="97" t="s">
        <v>546</v>
      </c>
      <c r="F41" s="97" t="s">
        <v>545</v>
      </c>
      <c r="G41" s="97" t="s">
        <v>546</v>
      </c>
      <c r="H41" s="97" t="s">
        <v>546</v>
      </c>
      <c r="I41" s="97" t="s">
        <v>546</v>
      </c>
      <c r="J41" s="97" t="s">
        <v>547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8D64-EB2D-4A07-B030-0667CC6C1147}">
  <dimension ref="B1:F56"/>
  <sheetViews>
    <sheetView workbookViewId="0">
      <selection activeCell="D13" sqref="D13"/>
    </sheetView>
  </sheetViews>
  <sheetFormatPr defaultRowHeight="14.4" x14ac:dyDescent="0.3"/>
  <cols>
    <col min="2" max="2" width="27.33203125" customWidth="1"/>
    <col min="3" max="3" width="16.109375" customWidth="1"/>
    <col min="4" max="4" width="78.5546875" customWidth="1"/>
    <col min="5" max="5" width="6.77734375" customWidth="1"/>
  </cols>
  <sheetData>
    <row r="1" spans="2:5" x14ac:dyDescent="0.3">
      <c r="B1" s="37" t="s">
        <v>203</v>
      </c>
      <c r="C1" s="37" t="s">
        <v>204</v>
      </c>
    </row>
    <row r="2" spans="2:5" x14ac:dyDescent="0.3">
      <c r="B2" t="s">
        <v>202</v>
      </c>
      <c r="C2" t="s">
        <v>211</v>
      </c>
      <c r="D2" s="36">
        <v>65</v>
      </c>
      <c r="E2" t="s">
        <v>256</v>
      </c>
    </row>
    <row r="3" spans="2:5" x14ac:dyDescent="0.3">
      <c r="B3" t="s">
        <v>212</v>
      </c>
      <c r="C3" t="s">
        <v>205</v>
      </c>
      <c r="D3" t="s">
        <v>224</v>
      </c>
      <c r="E3" t="s">
        <v>255</v>
      </c>
    </row>
    <row r="4" spans="2:5" x14ac:dyDescent="0.3">
      <c r="B4" t="s">
        <v>213</v>
      </c>
      <c r="C4" t="s">
        <v>205</v>
      </c>
      <c r="D4" t="s">
        <v>254</v>
      </c>
      <c r="E4" t="s">
        <v>257</v>
      </c>
    </row>
    <row r="5" spans="2:5" x14ac:dyDescent="0.3">
      <c r="B5" t="s">
        <v>206</v>
      </c>
      <c r="C5" t="s">
        <v>207</v>
      </c>
      <c r="D5" t="s">
        <v>208</v>
      </c>
    </row>
    <row r="6" spans="2:5" x14ac:dyDescent="0.3">
      <c r="B6" s="38" t="s">
        <v>209</v>
      </c>
    </row>
    <row r="7" spans="2:5" x14ac:dyDescent="0.3">
      <c r="B7" s="33" t="s">
        <v>210</v>
      </c>
      <c r="C7" t="s">
        <v>211</v>
      </c>
      <c r="D7" t="s">
        <v>258</v>
      </c>
    </row>
    <row r="8" spans="2:5" x14ac:dyDescent="0.3">
      <c r="B8" s="33" t="s">
        <v>214</v>
      </c>
      <c r="C8" t="s">
        <v>211</v>
      </c>
      <c r="D8" t="s">
        <v>225</v>
      </c>
    </row>
    <row r="9" spans="2:5" x14ac:dyDescent="0.3">
      <c r="B9" s="33" t="s">
        <v>235</v>
      </c>
      <c r="C9" t="s">
        <v>236</v>
      </c>
      <c r="D9" t="s">
        <v>237</v>
      </c>
    </row>
    <row r="10" spans="2:5" x14ac:dyDescent="0.3">
      <c r="B10" s="36" t="s">
        <v>226</v>
      </c>
      <c r="D10" t="s">
        <v>259</v>
      </c>
    </row>
    <row r="11" spans="2:5" x14ac:dyDescent="0.3">
      <c r="B11" t="s">
        <v>271</v>
      </c>
      <c r="C11" t="s">
        <v>293</v>
      </c>
      <c r="D11" t="s">
        <v>294</v>
      </c>
    </row>
    <row r="12" spans="2:5" ht="15.6" x14ac:dyDescent="0.3">
      <c r="B12" t="s">
        <v>227</v>
      </c>
      <c r="C12" t="s">
        <v>220</v>
      </c>
      <c r="D12" s="43" t="s">
        <v>306</v>
      </c>
    </row>
    <row r="13" spans="2:5" x14ac:dyDescent="0.3">
      <c r="B13" t="s">
        <v>272</v>
      </c>
      <c r="C13" t="s">
        <v>222</v>
      </c>
      <c r="D13" t="s">
        <v>260</v>
      </c>
    </row>
    <row r="14" spans="2:5" x14ac:dyDescent="0.3">
      <c r="B14" t="s">
        <v>273</v>
      </c>
      <c r="C14" t="s">
        <v>223</v>
      </c>
      <c r="D14" t="s">
        <v>297</v>
      </c>
    </row>
    <row r="15" spans="2:5" x14ac:dyDescent="0.3">
      <c r="B15" t="s">
        <v>274</v>
      </c>
      <c r="C15" t="s">
        <v>211</v>
      </c>
      <c r="D15" t="s">
        <v>261</v>
      </c>
    </row>
    <row r="16" spans="2:5" x14ac:dyDescent="0.3">
      <c r="B16" t="s">
        <v>275</v>
      </c>
      <c r="C16" t="s">
        <v>211</v>
      </c>
      <c r="D16" s="35" t="s">
        <v>221</v>
      </c>
    </row>
    <row r="17" spans="2:4" x14ac:dyDescent="0.3">
      <c r="B17" t="s">
        <v>276</v>
      </c>
      <c r="C17" t="s">
        <v>222</v>
      </c>
      <c r="D17" t="s">
        <v>262</v>
      </c>
    </row>
    <row r="18" spans="2:4" x14ac:dyDescent="0.3">
      <c r="B18" t="s">
        <v>277</v>
      </c>
      <c r="C18" t="s">
        <v>222</v>
      </c>
      <c r="D18" t="s">
        <v>263</v>
      </c>
    </row>
    <row r="19" spans="2:4" x14ac:dyDescent="0.3">
      <c r="B19" t="s">
        <v>278</v>
      </c>
      <c r="C19" t="s">
        <v>222</v>
      </c>
      <c r="D19" t="s">
        <v>264</v>
      </c>
    </row>
    <row r="20" spans="2:4" x14ac:dyDescent="0.3">
      <c r="B20" t="s">
        <v>279</v>
      </c>
      <c r="C20" t="s">
        <v>222</v>
      </c>
      <c r="D20" t="s">
        <v>265</v>
      </c>
    </row>
    <row r="21" spans="2:4" x14ac:dyDescent="0.3">
      <c r="B21" t="s">
        <v>280</v>
      </c>
      <c r="C21" t="s">
        <v>211</v>
      </c>
      <c r="D21" t="s">
        <v>266</v>
      </c>
    </row>
    <row r="22" spans="2:4" x14ac:dyDescent="0.3">
      <c r="B22" t="s">
        <v>296</v>
      </c>
      <c r="C22" t="s">
        <v>205</v>
      </c>
      <c r="D22" t="s">
        <v>305</v>
      </c>
    </row>
    <row r="23" spans="2:4" x14ac:dyDescent="0.3">
      <c r="B23" t="s">
        <v>228</v>
      </c>
      <c r="D23" t="s">
        <v>267</v>
      </c>
    </row>
    <row r="24" spans="2:4" x14ac:dyDescent="0.3">
      <c r="B24" t="s">
        <v>229</v>
      </c>
      <c r="D24" t="s">
        <v>268</v>
      </c>
    </row>
    <row r="25" spans="2:4" x14ac:dyDescent="0.3">
      <c r="D25" t="s">
        <v>242</v>
      </c>
    </row>
    <row r="26" spans="2:4" x14ac:dyDescent="0.3">
      <c r="D26" t="s">
        <v>243</v>
      </c>
    </row>
    <row r="27" spans="2:4" x14ac:dyDescent="0.3">
      <c r="D27" t="s">
        <v>244</v>
      </c>
    </row>
    <row r="28" spans="2:4" x14ac:dyDescent="0.3">
      <c r="D28" t="s">
        <v>245</v>
      </c>
    </row>
    <row r="29" spans="2:4" x14ac:dyDescent="0.3">
      <c r="D29" t="s">
        <v>246</v>
      </c>
    </row>
    <row r="30" spans="2:4" x14ac:dyDescent="0.3">
      <c r="D30" t="s">
        <v>247</v>
      </c>
    </row>
    <row r="31" spans="2:4" x14ac:dyDescent="0.3">
      <c r="D31" t="s">
        <v>248</v>
      </c>
    </row>
    <row r="32" spans="2:4" x14ac:dyDescent="0.3">
      <c r="D32" t="s">
        <v>249</v>
      </c>
    </row>
    <row r="33" spans="2:6" x14ac:dyDescent="0.3">
      <c r="D33" t="s">
        <v>250</v>
      </c>
    </row>
    <row r="34" spans="2:6" x14ac:dyDescent="0.3">
      <c r="D34" t="s">
        <v>251</v>
      </c>
    </row>
    <row r="35" spans="2:6" x14ac:dyDescent="0.3">
      <c r="D35" t="s">
        <v>252</v>
      </c>
    </row>
    <row r="36" spans="2:6" x14ac:dyDescent="0.3">
      <c r="D36" t="s">
        <v>253</v>
      </c>
    </row>
    <row r="37" spans="2:6" x14ac:dyDescent="0.3">
      <c r="B37" t="s">
        <v>230</v>
      </c>
      <c r="C37" t="s">
        <v>211</v>
      </c>
      <c r="D37" t="s">
        <v>301</v>
      </c>
    </row>
    <row r="38" spans="2:6" x14ac:dyDescent="0.3">
      <c r="B38" t="s">
        <v>231</v>
      </c>
      <c r="C38" t="s">
        <v>211</v>
      </c>
      <c r="D38" t="s">
        <v>269</v>
      </c>
    </row>
    <row r="39" spans="2:6" x14ac:dyDescent="0.3">
      <c r="B39" t="s">
        <v>232</v>
      </c>
      <c r="C39" t="s">
        <v>205</v>
      </c>
      <c r="D39" t="s">
        <v>302</v>
      </c>
    </row>
    <row r="40" spans="2:6" x14ac:dyDescent="0.3">
      <c r="B40" t="s">
        <v>295</v>
      </c>
      <c r="D40" t="s">
        <v>303</v>
      </c>
    </row>
    <row r="41" spans="2:6" x14ac:dyDescent="0.3">
      <c r="B41" s="34" t="s">
        <v>233</v>
      </c>
      <c r="D41" t="s">
        <v>304</v>
      </c>
      <c r="E41">
        <f>0.6/(1.5)</f>
        <v>0.39999999999999997</v>
      </c>
      <c r="F41" t="s">
        <v>234</v>
      </c>
    </row>
    <row r="42" spans="2:6" x14ac:dyDescent="0.3">
      <c r="B42" s="34" t="s">
        <v>238</v>
      </c>
      <c r="C42" t="s">
        <v>239</v>
      </c>
      <c r="D42" t="s">
        <v>240</v>
      </c>
    </row>
    <row r="43" spans="2:6" x14ac:dyDescent="0.3">
      <c r="B43" s="34" t="s">
        <v>241</v>
      </c>
      <c r="C43" t="s">
        <v>239</v>
      </c>
      <c r="D43" t="s">
        <v>270</v>
      </c>
    </row>
    <row r="44" spans="2:6" x14ac:dyDescent="0.3">
      <c r="B44" s="34" t="s">
        <v>281</v>
      </c>
    </row>
    <row r="45" spans="2:6" x14ac:dyDescent="0.3">
      <c r="B45" s="34"/>
    </row>
    <row r="46" spans="2:6" x14ac:dyDescent="0.3">
      <c r="B46" s="34"/>
    </row>
    <row r="47" spans="2:6" x14ac:dyDescent="0.3">
      <c r="B47" s="34"/>
    </row>
    <row r="48" spans="2:6" x14ac:dyDescent="0.3">
      <c r="B48" s="34"/>
    </row>
    <row r="49" spans="2:2" x14ac:dyDescent="0.3">
      <c r="B49" s="34"/>
    </row>
    <row r="50" spans="2:2" x14ac:dyDescent="0.3">
      <c r="B50" s="34"/>
    </row>
    <row r="51" spans="2:2" x14ac:dyDescent="0.3">
      <c r="B51" s="34"/>
    </row>
    <row r="52" spans="2:2" x14ac:dyDescent="0.3">
      <c r="B52" s="34"/>
    </row>
    <row r="53" spans="2:2" x14ac:dyDescent="0.3">
      <c r="B53" s="34"/>
    </row>
    <row r="54" spans="2:2" x14ac:dyDescent="0.3">
      <c r="B54" s="34"/>
    </row>
    <row r="55" spans="2:2" x14ac:dyDescent="0.3">
      <c r="B55" s="34"/>
    </row>
    <row r="56" spans="2:2" x14ac:dyDescent="0.3">
      <c r="B56" s="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C56F-3548-4DF9-9C6C-75A00E39B58B}">
  <dimension ref="B2:D13"/>
  <sheetViews>
    <sheetView topLeftCell="A7" workbookViewId="0">
      <selection activeCell="D11" sqref="D11"/>
    </sheetView>
  </sheetViews>
  <sheetFormatPr defaultRowHeight="14.4" x14ac:dyDescent="0.3"/>
  <cols>
    <col min="2" max="2" width="17.77734375" customWidth="1"/>
    <col min="3" max="3" width="18.21875" customWidth="1"/>
    <col min="4" max="4" width="24" customWidth="1"/>
  </cols>
  <sheetData>
    <row r="2" spans="2:4" x14ac:dyDescent="0.3">
      <c r="B2" t="s">
        <v>215</v>
      </c>
      <c r="D2" t="s">
        <v>217</v>
      </c>
    </row>
    <row r="3" spans="2:4" x14ac:dyDescent="0.3">
      <c r="B3" t="s">
        <v>38</v>
      </c>
    </row>
    <row r="4" spans="2:4" x14ac:dyDescent="0.3">
      <c r="B4" t="s">
        <v>39</v>
      </c>
    </row>
    <row r="5" spans="2:4" x14ac:dyDescent="0.3">
      <c r="B5" t="s">
        <v>374</v>
      </c>
    </row>
    <row r="6" spans="2:4" x14ac:dyDescent="0.3">
      <c r="B6" t="s">
        <v>42</v>
      </c>
    </row>
    <row r="8" spans="2:4" x14ac:dyDescent="0.3">
      <c r="B8" t="s">
        <v>216</v>
      </c>
    </row>
    <row r="9" spans="2:4" x14ac:dyDescent="0.3">
      <c r="B9" t="s">
        <v>44</v>
      </c>
      <c r="D9" t="s">
        <v>379</v>
      </c>
    </row>
    <row r="10" spans="2:4" x14ac:dyDescent="0.3">
      <c r="B10" t="s">
        <v>375</v>
      </c>
      <c r="D10" t="s">
        <v>378</v>
      </c>
    </row>
    <row r="11" spans="2:4" x14ac:dyDescent="0.3">
      <c r="B11" t="s">
        <v>41</v>
      </c>
      <c r="D11" t="s">
        <v>381</v>
      </c>
    </row>
    <row r="12" spans="2:4" x14ac:dyDescent="0.3">
      <c r="B12" t="s">
        <v>43</v>
      </c>
      <c r="D12" t="s">
        <v>377</v>
      </c>
    </row>
    <row r="13" spans="2:4" x14ac:dyDescent="0.3">
      <c r="B13" t="s">
        <v>376</v>
      </c>
      <c r="D13" t="s">
        <v>380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005F-4580-4256-8A87-D31D3D46C7A0}">
  <dimension ref="A1:D10"/>
  <sheetViews>
    <sheetView workbookViewId="0">
      <selection activeCell="A11" sqref="A11"/>
    </sheetView>
  </sheetViews>
  <sheetFormatPr defaultRowHeight="14.4" x14ac:dyDescent="0.3"/>
  <sheetData>
    <row r="1" spans="1:4" x14ac:dyDescent="0.3">
      <c r="A1" t="s">
        <v>284</v>
      </c>
      <c r="D1" t="s">
        <v>285</v>
      </c>
    </row>
    <row r="2" spans="1:4" x14ac:dyDescent="0.3">
      <c r="A2" t="s">
        <v>286</v>
      </c>
      <c r="D2" t="s">
        <v>291</v>
      </c>
    </row>
    <row r="3" spans="1:4" x14ac:dyDescent="0.3">
      <c r="A3" t="s">
        <v>287</v>
      </c>
      <c r="D3" t="s">
        <v>299</v>
      </c>
    </row>
    <row r="4" spans="1:4" x14ac:dyDescent="0.3">
      <c r="A4" t="s">
        <v>288</v>
      </c>
      <c r="D4" t="s">
        <v>289</v>
      </c>
    </row>
    <row r="5" spans="1:4" x14ac:dyDescent="0.3">
      <c r="D5" t="s">
        <v>290</v>
      </c>
    </row>
    <row r="6" spans="1:4" x14ac:dyDescent="0.3">
      <c r="D6" t="s">
        <v>298</v>
      </c>
    </row>
    <row r="8" spans="1:4" x14ac:dyDescent="0.3">
      <c r="A8" t="s">
        <v>292</v>
      </c>
      <c r="D8" t="s">
        <v>300</v>
      </c>
    </row>
    <row r="10" spans="1:4" x14ac:dyDescent="0.3">
      <c r="A10"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Comparison</vt:lpstr>
      <vt:lpstr>Comparison Neat</vt:lpstr>
      <vt:lpstr>Demands</vt:lpstr>
      <vt:lpstr>Final choice</vt:lpstr>
      <vt:lpstr>Evaluatiepunten</vt:lpstr>
    </vt:vector>
  </TitlesOfParts>
  <Company>Wageningen University and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Gemert, Chantal van</dc:creator>
  <cp:lastModifiedBy>Gemert, Chantal van</cp:lastModifiedBy>
  <dcterms:created xsi:type="dcterms:W3CDTF">2024-10-23T10:31:39Z</dcterms:created>
  <dcterms:modified xsi:type="dcterms:W3CDTF">2025-05-07T06:42:17Z</dcterms:modified>
</cp:coreProperties>
</file>